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293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9" i="1" l="1"/>
  <c r="E150" i="1"/>
  <c r="E107" i="1"/>
  <c r="E153" i="1"/>
  <c r="E54" i="1"/>
  <c r="E37" i="1"/>
  <c r="E9" i="1"/>
  <c r="F152" i="1"/>
  <c r="F148" i="1"/>
  <c r="F145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09" i="1"/>
  <c r="F104" i="1"/>
  <c r="F101" i="1"/>
  <c r="F99" i="1"/>
  <c r="F98" i="1"/>
  <c r="F97" i="1"/>
  <c r="F96" i="1"/>
  <c r="F95" i="1"/>
  <c r="F94" i="1"/>
  <c r="F93" i="1"/>
  <c r="F92" i="1"/>
  <c r="F90" i="1"/>
  <c r="F89" i="1"/>
  <c r="F87" i="1"/>
  <c r="F86" i="1"/>
  <c r="F85" i="1"/>
  <c r="F84" i="1"/>
  <c r="F82" i="1"/>
  <c r="F80" i="1"/>
  <c r="F78" i="1"/>
  <c r="F76" i="1"/>
  <c r="F73" i="1"/>
  <c r="F67" i="1"/>
  <c r="F63" i="1"/>
  <c r="F62" i="1"/>
  <c r="F61" i="1"/>
  <c r="F60" i="1"/>
  <c r="F57" i="1"/>
  <c r="F55" i="1"/>
  <c r="F52" i="1"/>
  <c r="F50" i="1"/>
  <c r="F49" i="1"/>
  <c r="F48" i="1"/>
  <c r="F46" i="1"/>
  <c r="F44" i="1"/>
  <c r="F42" i="1"/>
  <c r="F36" i="1"/>
  <c r="F33" i="1"/>
  <c r="F31" i="1"/>
  <c r="F28" i="1"/>
  <c r="F25" i="1"/>
  <c r="F24" i="1"/>
  <c r="F22" i="1"/>
  <c r="F20" i="1"/>
  <c r="F19" i="1"/>
  <c r="F18" i="1"/>
  <c r="F17" i="1"/>
  <c r="F13" i="1"/>
  <c r="F12" i="1"/>
  <c r="F11" i="1"/>
  <c r="F10" i="1"/>
  <c r="D144" i="1" l="1"/>
  <c r="D143" i="1" l="1"/>
  <c r="F143" i="1" s="1"/>
  <c r="F144" i="1"/>
  <c r="D118" i="1"/>
  <c r="D135" i="1" l="1"/>
  <c r="D129" i="1" s="1"/>
  <c r="E135" i="1"/>
  <c r="D16" i="1"/>
  <c r="D15" i="1" s="1"/>
  <c r="E16" i="1"/>
  <c r="D21" i="1"/>
  <c r="E21" i="1"/>
  <c r="F21" i="1" s="1"/>
  <c r="D27" i="1"/>
  <c r="E27" i="1"/>
  <c r="F27" i="1" s="1"/>
  <c r="D30" i="1"/>
  <c r="E30" i="1"/>
  <c r="F30" i="1" s="1"/>
  <c r="D32" i="1"/>
  <c r="E32" i="1"/>
  <c r="F32" i="1" s="1"/>
  <c r="D35" i="1"/>
  <c r="D34" i="1" s="1"/>
  <c r="E35" i="1"/>
  <c r="D41" i="1"/>
  <c r="E41" i="1"/>
  <c r="F41" i="1" s="1"/>
  <c r="D43" i="1"/>
  <c r="E43" i="1"/>
  <c r="F43" i="1" s="1"/>
  <c r="D45" i="1"/>
  <c r="E45" i="1"/>
  <c r="F45" i="1" s="1"/>
  <c r="D47" i="1"/>
  <c r="E47" i="1"/>
  <c r="F47" i="1" s="1"/>
  <c r="D51" i="1"/>
  <c r="E51" i="1"/>
  <c r="F51" i="1" s="1"/>
  <c r="D54" i="1"/>
  <c r="F54" i="1"/>
  <c r="D56" i="1"/>
  <c r="E56" i="1"/>
  <c r="F56" i="1" s="1"/>
  <c r="D59" i="1"/>
  <c r="D58" i="1" s="1"/>
  <c r="E59" i="1"/>
  <c r="D66" i="1"/>
  <c r="D65" i="1" s="1"/>
  <c r="D64" i="1" s="1"/>
  <c r="E66" i="1"/>
  <c r="E65" i="1" s="1"/>
  <c r="D72" i="1"/>
  <c r="D71" i="1" s="1"/>
  <c r="E72" i="1"/>
  <c r="D75" i="1"/>
  <c r="E75" i="1"/>
  <c r="F75" i="1" s="1"/>
  <c r="D77" i="1"/>
  <c r="E77" i="1"/>
  <c r="F77" i="1" s="1"/>
  <c r="D79" i="1"/>
  <c r="E79" i="1"/>
  <c r="F79" i="1" s="1"/>
  <c r="D81" i="1"/>
  <c r="E81" i="1"/>
  <c r="F81" i="1" s="1"/>
  <c r="D83" i="1"/>
  <c r="E83" i="1"/>
  <c r="F83" i="1" s="1"/>
  <c r="D103" i="1"/>
  <c r="D108" i="1"/>
  <c r="D107" i="1" s="1"/>
  <c r="F107" i="1" s="1"/>
  <c r="E108" i="1"/>
  <c r="E118" i="1"/>
  <c r="D110" i="1"/>
  <c r="D147" i="1"/>
  <c r="D146" i="1" s="1"/>
  <c r="E147" i="1"/>
  <c r="D150" i="1"/>
  <c r="D149" i="1" l="1"/>
  <c r="F149" i="1" s="1"/>
  <c r="F150" i="1"/>
  <c r="D153" i="1"/>
  <c r="F108" i="1"/>
  <c r="D102" i="1"/>
  <c r="F102" i="1" s="1"/>
  <c r="F103" i="1"/>
  <c r="E110" i="1"/>
  <c r="F110" i="1" s="1"/>
  <c r="F118" i="1"/>
  <c r="E58" i="1"/>
  <c r="F58" i="1" s="1"/>
  <c r="F59" i="1"/>
  <c r="F35" i="1"/>
  <c r="E34" i="1"/>
  <c r="F34" i="1" s="1"/>
  <c r="E15" i="1"/>
  <c r="F15" i="1" s="1"/>
  <c r="F16" i="1"/>
  <c r="E146" i="1"/>
  <c r="F146" i="1" s="1"/>
  <c r="F147" i="1"/>
  <c r="E71" i="1"/>
  <c r="F71" i="1" s="1"/>
  <c r="F72" i="1"/>
  <c r="F66" i="1"/>
  <c r="E129" i="1"/>
  <c r="F135" i="1"/>
  <c r="D106" i="1"/>
  <c r="D105" i="1" s="1"/>
  <c r="E29" i="1"/>
  <c r="D53" i="1"/>
  <c r="D74" i="1"/>
  <c r="D70" i="1" s="1"/>
  <c r="E74" i="1"/>
  <c r="E53" i="1"/>
  <c r="E40" i="1"/>
  <c r="F40" i="1" s="1"/>
  <c r="D40" i="1"/>
  <c r="D29" i="1"/>
  <c r="D26" i="1" s="1"/>
  <c r="D9" i="1"/>
  <c r="D8" i="1" s="1"/>
  <c r="F129" i="1" l="1"/>
  <c r="E106" i="1"/>
  <c r="E105" i="1" s="1"/>
  <c r="F53" i="1"/>
  <c r="E39" i="1"/>
  <c r="E8" i="1"/>
  <c r="F8" i="1" s="1"/>
  <c r="F9" i="1"/>
  <c r="E26" i="1"/>
  <c r="F26" i="1" s="1"/>
  <c r="F29" i="1"/>
  <c r="E64" i="1"/>
  <c r="F64" i="1" s="1"/>
  <c r="F65" i="1"/>
  <c r="E70" i="1"/>
  <c r="F70" i="1" s="1"/>
  <c r="F74" i="1"/>
  <c r="D39" i="1"/>
  <c r="D7" i="1" s="1"/>
  <c r="D155" i="1" s="1"/>
  <c r="F39" i="1" l="1"/>
  <c r="F105" i="1"/>
  <c r="F106" i="1"/>
  <c r="E7" i="1"/>
  <c r="E155" i="1" l="1"/>
  <c r="F155" i="1" s="1"/>
  <c r="F7" i="1"/>
</calcChain>
</file>

<file path=xl/sharedStrings.xml><?xml version="1.0" encoding="utf-8"?>
<sst xmlns="http://schemas.openxmlformats.org/spreadsheetml/2006/main" count="313" uniqueCount="302">
  <si>
    <t>тыс. руб.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</si>
  <si>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</si>
  <si>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</si>
  <si>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</si>
  <si>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</si>
  <si>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</si>
  <si>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</si>
  <si>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Наименование дохода</t>
  </si>
  <si>
    <t>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</si>
  <si>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статьей 227,227.1 и 228 Налогового Кодекса Российской Федерации </t>
  </si>
  <si>
    <t>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</si>
  <si>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учредивших адвокатские кабинеты и других лиц, занимающихся частной практикой в соответствии со статьей 227.1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</si>
  <si>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</si>
  <si>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</si>
  <si>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1 03 00000 00 0000 110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</si>
  <si>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</si>
  <si>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</si>
  <si>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</si>
  <si>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</si>
  <si>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</si>
  <si>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</si>
  <si>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</si>
  <si>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</si>
  <si>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</si>
  <si>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</si>
  <si>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</si>
  <si>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</si>
  <si>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</si>
  <si>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</si>
  <si>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</si>
  <si>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</si>
  <si>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</si>
  <si>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</si>
  <si>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</si>
  <si>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</si>
  <si>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казённых)</t>
  </si>
  <si>
    <t>1 11 05010 00 0000 120</t>
  </si>
  <si>
    <t>Доходы, получаемые в виде арендной палаты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</si>
  <si>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</si>
  <si>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</si>
  <si>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</si>
  <si>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</si>
  <si>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</si>
  <si>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</si>
  <si>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</si>
  <si>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</si>
  <si>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</si>
  <si>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</si>
  <si>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</si>
  <si>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</si>
  <si>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</si>
  <si>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</si>
  <si>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</si>
  <si>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</si>
  <si>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1 14 00000 00 0000 000</t>
  </si>
  <si>
    <t>Доходы от продажи материальных и нематериальных активов</t>
  </si>
  <si>
    <t>1 14 06000 00 0000 430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</si>
  <si>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</si>
  <si>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</si>
  <si>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</si>
  <si>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</si>
  <si>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</si>
  <si>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</si>
  <si>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Субвенции бюджетам субъектов Российской Федерации и муниципальных образований</t>
  </si>
  <si>
    <t>Прочие субвенции</t>
  </si>
  <si>
    <t>-на осуществление органами местного самоуправления отдельных государственных полномочий Тверской области в сфере осуществления дорожной деятельности</t>
  </si>
  <si>
    <t>ВСЕГО ДОХОДОВ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</si>
  <si>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</si>
  <si>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</si>
  <si>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1 08 00000 00 0000 000</t>
  </si>
  <si>
    <t>Государственная пошлина, сборы</t>
  </si>
  <si>
    <t>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</si>
  <si>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</si>
  <si>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1 06 00000 00 0000 000</t>
  </si>
  <si>
    <t>Налоги на имущество</t>
  </si>
  <si>
    <t>1 06 01000 00 0000 110</t>
  </si>
  <si>
    <t xml:space="preserve">Налог на имущество физических лиц </t>
  </si>
  <si>
    <t>1 06 06000 00 0000 110</t>
  </si>
  <si>
    <t>Земельный налог</t>
  </si>
  <si>
    <t>1 06 06030 00 0000 110</t>
  </si>
  <si>
    <t>1 06 06040 00 0000 110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</si>
  <si>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</si>
  <si>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</si>
  <si>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</si>
  <si>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</si>
  <si>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</si>
  <si>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1 06 06042 04 0000 110</t>
  </si>
  <si>
    <t>1 08 03000 01 0000 110</t>
  </si>
  <si>
    <t>Государственная пошлина по делам, рассматриваемым в судах общей юрисдикции, мировыми судьями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</si>
  <si>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</si>
  <si>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1 06 01020 04 0000 110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</si>
  <si>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</si>
  <si>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</si>
  <si>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</si>
  <si>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</si>
  <si>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</si>
  <si>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</si>
  <si>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</si>
  <si>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</si>
  <si>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</si>
  <si>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</si>
  <si>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</si>
  <si>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</si>
  <si>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</si>
  <si>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</si>
  <si>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1 14 06012 04 0000 430</t>
  </si>
  <si>
    <t>Дотации бюджетам бюджетной системы Российской Федерации</t>
  </si>
  <si>
    <t>2 02 00000 00 0000 000</t>
  </si>
  <si>
    <t>Безвозмездные поступления от других бюджетов бюджетной системы Российской Федерации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</si>
  <si>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</si>
  <si>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</si>
  <si>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</si>
  <si>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</si>
  <si>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</si>
  <si>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</si>
  <si>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</si>
  <si>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</si>
  <si>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</si>
  <si>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</si>
  <si>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</si>
  <si>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</si>
  <si>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на организацию отдыха детей в каникулярное время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</si>
  <si>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</si>
  <si>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Субсидии бюджетам на повышение заработной платы педагогическим работникам муниципальных организаций дополнительного образования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</si>
  <si>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</si>
  <si>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</si>
  <si>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</si>
  <si>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</si>
  <si>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</si>
  <si>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</si>
  <si>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</si>
  <si>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</si>
  <si>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</si>
  <si>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</si>
  <si>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</si>
  <si>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</si>
  <si>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</si>
  <si>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2 04 00000 00 0000 150</t>
  </si>
  <si>
    <t xml:space="preserve">Безвозмездные поступления от негосударственных организаций </t>
  </si>
  <si>
    <t>2 04 04000 04 0000 150</t>
  </si>
  <si>
    <t>Безвозмездные поступления от негосударственных организаций в бюджеты городских округов</t>
  </si>
  <si>
    <t>2 04 04099 04 3034 150</t>
  </si>
  <si>
    <t>Прочие безвозмездные поступления от негосударственных организаций в бюджеты городских округов (средства от филиала АО "Концерн Росэнергоатом" "Калининская атомная станция")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</si>
  <si>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</si>
  <si>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</si>
  <si>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2 02 29999 04 2049 150</t>
  </si>
  <si>
    <t>Субсидии на поддержку редакций районных и городских газет</t>
  </si>
  <si>
    <t>Субсидии бюджетам на повышение заработной платы педагогическим работникам муниципальных учреждений культуры Тверской области</t>
  </si>
  <si>
    <t>2 02 10000 00 0000 150</t>
  </si>
  <si>
    <t>2 02 15000 00 0000 150</t>
  </si>
  <si>
    <t>2 02 15002 04 0000 150</t>
  </si>
  <si>
    <t>2 02 20000 00 0000 150</t>
  </si>
  <si>
    <t>2 02 29999 00 0000 150</t>
  </si>
  <si>
    <t>2 02 29999 04 2071 150</t>
  </si>
  <si>
    <t>2 02 29999 04 2093 150</t>
  </si>
  <si>
    <t xml:space="preserve">2 02 29999 04 2203 150 </t>
  </si>
  <si>
    <t xml:space="preserve">2 02 29999 04 2207 150 </t>
  </si>
  <si>
    <t>2 02 29999 04 2208 150</t>
  </si>
  <si>
    <t>2 02 03000 00 0000 150</t>
  </si>
  <si>
    <t xml:space="preserve">2 02 30029 04 0000 150 </t>
  </si>
  <si>
    <t>2 02 35082 04 0000 150</t>
  </si>
  <si>
    <t>2 02 35120 04 0000 150</t>
  </si>
  <si>
    <t>2 02 35930 04 0000 150</t>
  </si>
  <si>
    <t>2 02 39999 04 2015 150</t>
  </si>
  <si>
    <t>2 02 39999 04 2016 150</t>
  </si>
  <si>
    <t>2 02 39999 04 2070 150</t>
  </si>
  <si>
    <t>2 02 39999 04 2114 150</t>
  </si>
  <si>
    <t>2 02 39999 04 2153 150</t>
  </si>
  <si>
    <t>2 02 39999 04 2174 150</t>
  </si>
  <si>
    <t>Субсидии на организацию участия детей и подростков в социально значимых региональных проектах</t>
  </si>
  <si>
    <t>Субсидии бюджетам на капитальный ремонт и ремонт улично-дорожной сети муниципальных образований Тверской области</t>
  </si>
  <si>
    <t>Субсидии на проведение мероприятий в целях обеспечения безопасности дорожного движения на автомобильных дорогах общего пользования местного значения</t>
  </si>
  <si>
    <t>2 02 29999 04 2064 150</t>
  </si>
  <si>
    <t>Субсидии на организацию транспортного обслуживания населения на муниципальных маршрутах регулярных перевозок по регулируемым тарифам</t>
  </si>
  <si>
    <t>Прочие субсидии, в том числе:</t>
  </si>
  <si>
    <t>2 02 39999 00 0000 150</t>
  </si>
  <si>
    <t>2 02 39999 04 2217 150</t>
  </si>
  <si>
    <t>1 01 02080 01 0000 110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</si>
  <si>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</si>
  <si>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</si>
  <si>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</si>
  <si>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</si>
  <si>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</si>
  <si>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</si>
  <si>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</si>
  <si>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</si>
  <si>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1 14 06024 04 0000 430</t>
  </si>
  <si>
    <t>Доходы от продажи земельных участков,государственная собственность на которые разграничена (за исключением земельных участков бюджетных и автономных учреждений)</t>
  </si>
  <si>
    <t>1 14 06020 04 0000 430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</si>
  <si>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</si>
  <si>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</si>
  <si>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</si>
  <si>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</si>
  <si>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2 02 20216 04 2227 150</t>
  </si>
  <si>
    <t>2 02 20216 04 2224 150</t>
  </si>
  <si>
    <t>2 02 20216 04 2125 150</t>
  </si>
  <si>
    <t>2 02 35303 04 0000 150</t>
  </si>
  <si>
    <t>1 17 00000 04 0000 180</t>
  </si>
  <si>
    <t>Прочие неналоговые поступления</t>
  </si>
  <si>
    <t>1 17 15020 04 0000 150</t>
  </si>
  <si>
    <t>Инициативные платежи, зачисляемые в бюджеты городских округов</t>
  </si>
  <si>
    <t>1 17 15000 00 0000 150</t>
  </si>
  <si>
    <t>Инициативные платежи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</si>
  <si>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</si>
  <si>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</si>
  <si>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Налог, взимаемый в связи с применением упрощенной системы налогообложения</t>
  </si>
  <si>
    <t>1 05 01000 02 0000 110</t>
  </si>
  <si>
    <t>2 07 00000 00 0000 150</t>
  </si>
  <si>
    <t>Прочие безвозмездные поступления</t>
  </si>
  <si>
    <t>2 07 04000 04 0000 150</t>
  </si>
  <si>
    <t>Прочие безвозмездные поступления в бюджеты городских округов</t>
  </si>
  <si>
    <t>1 11 07000 00 0000 120</t>
  </si>
  <si>
    <t>Платежи от государственных и муниципальных унитарных предприятий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</si>
  <si>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</si>
  <si>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</si>
  <si>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</si>
  <si>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</si>
  <si>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</si>
  <si>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</si>
  <si>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</si>
  <si>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1 11 09080 00 0000 120</t>
  </si>
  <si>
    <t>1 14 13000 00 0000 000</t>
  </si>
  <si>
    <t>Доходы от приватизации имущества, находящегося в государственной и муниципальной собственности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</si>
  <si>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</si>
  <si>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</si>
  <si>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</si>
  <si>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</si>
  <si>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2 07 04050 04 3037 150</t>
  </si>
  <si>
    <t>Прочие безвозмездные поступления в бюджеты городских округов (Средства на проведение турслета им. В.И.Роборовского)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</si>
  <si>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</si>
  <si>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</si>
  <si>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на обеспечение жилыми помещениями малоимущих многодетных семей, нуждающихся в жилых помещениях</t>
  </si>
  <si>
    <t>2 02 29999 04 2045 150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</si>
  <si>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</si>
  <si>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</si>
  <si>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1 16 01103 01 0000 140</t>
  </si>
  <si>
    <t>Административные штрафы, установленные главой 10 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</si>
  <si>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</si>
  <si>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 главой 13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</si>
  <si>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</si>
  <si>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 главой 15 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 пункте 6 статьи 46 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</si>
  <si>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</si>
  <si>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</si>
  <si>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</si>
  <si>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осуществление отдельных государственных полномочий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</si>
  <si>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</si>
  <si>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осуществление отдельных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</si>
  <si>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</si>
  <si>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</si>
  <si>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</si>
  <si>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на осуществление государственных полномочий по обеспечению благоустроенными жилыми помещениями специализированного жилищного фонда детей-сирот, детей, оставшихся без попечения родителей, лиц из их числа по договорам найма специализированных жилых помещений за счет средств областного бюджета Тверской области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</si>
  <si>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</si>
  <si>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 осуществление государственных полномочий Тверской области по созданию и организации деятельности комиссий по делам несовершеннолетних и защите их прав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</si>
  <si>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</si>
  <si>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государственную регистрацию актов гражданского состояния</t>
  </si>
  <si>
    <t>Субсидии бюджетам на подготовку проектов межевания земельных участков и на проведение кадастровых работ</t>
  </si>
  <si>
    <t>2 02 25599 04 0000 150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</si>
  <si>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</si>
  <si>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</si>
  <si>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2 02 29999 04 9000 150</t>
  </si>
  <si>
    <t>Субсидии бюджетам городских округов на реализацию программ по поддержке местных инициатив в Тверской области на территории городских округов Тверской области</t>
  </si>
  <si>
    <t>2 02 40000 00 0000 150</t>
  </si>
  <si>
    <t>Иные межбюджетные трансферты</t>
  </si>
  <si>
    <t>2 02 49999 00 9000 150</t>
  </si>
  <si>
    <t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в рамках реализации программ поддержки местных инициатив</t>
  </si>
  <si>
    <t>2 02 49999 00 0000 150</t>
  </si>
  <si>
    <t>Прочие межбюджетные трансферты, передаваемые бюджетам</t>
  </si>
  <si>
    <t>2 02 29999 04 2075 150</t>
  </si>
  <si>
    <t>Субсидии на приобретение и установку плоскостных спортивных сооружений и оборудования на плоскостные спортивные сооружения  на территории Тверской области</t>
  </si>
  <si>
    <t>Приложение 1                                          к постановлению Администрации Удомельского городского округа от__.__.2023 №__</t>
  </si>
  <si>
    <t>Отчет об исполенении бюджета Удомельского городского округа по кодам классификации доходов бюджета за первый квартал 2023 года</t>
  </si>
  <si>
    <t>Код дохода бюджетной классификации Российской Федерации</t>
  </si>
  <si>
    <t>Утверждено решением о бюджете Удомельского городского округа с учетом изменений (тыс. руб.)</t>
  </si>
  <si>
    <t>Кассовое исполнение (тыс. руб.)</t>
  </si>
  <si>
    <t>Исполнено в %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</si>
  <si>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</si>
  <si>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1 01 02130 01 0000 110</t>
  </si>
  <si>
    <t>св.100</t>
  </si>
  <si>
    <t>1 05 02000 02 0000 110</t>
  </si>
  <si>
    <t>Единый налог на вменённый доход для отдельных видов деятельности</t>
  </si>
  <si>
    <t>1 08 07000 01 0000 110</t>
  </si>
  <si>
    <t>Государственная пошлина за государственную регистрацию, а так же за совершение прочих юридически значимых действий</t>
  </si>
  <si>
    <t>1 08 07173 01 0000 110</t>
  </si>
  <si>
    <t xml:space="preserve">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</si>
  <si>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1 13 02990 04 0000 130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</si>
  <si>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</si>
  <si>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</si>
  <si>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</si>
  <si>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1 16 01080 01 0000 140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</si>
  <si>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</si>
  <si>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</si>
  <si>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1 16 01123 01 0000 140</t>
  </si>
  <si>
    <t>Административные штрафы, установленные главой 12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</si>
  <si>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1 16 10123 04 0000 140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</si>
  <si>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</si>
  <si>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2 19 00000 00 0000 000</t>
  </si>
  <si>
    <t>Возрат остатков субсидий, субвенций и иных межбюджетных трансфертов, имеющих целевое назаначение, прошлых лет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</si>
  <si>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</si>
  <si>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</si>
  <si>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Прочие безвозмездные поступления в бюджеты городских округов (Средства на проведение ремонта "Обелиска Победы-воинам, павшим в годы ВОВ")</t>
  </si>
  <si>
    <r>
      <t xml:space="preserve">Субсидии бюджетам </t>
    </r>
    <r>
      <rPr>
        <sz val="11"/>
        <color rgb="FF000000"/>
        <rFont val="Times New Roman"/>
        <family val="1"/>
        <charset val="204"/>
      </rPr>
      <t>бюджетной системы</t>
    </r>
    <r>
      <rPr>
        <sz val="11"/>
        <color theme="1"/>
        <rFont val="Times New Roman"/>
        <family val="1"/>
        <charset val="204"/>
      </rPr>
      <t xml:space="preserve"> Российской Федерации (межбюджетные субсидии)</t>
    </r>
  </si>
  <si>
    <t>2 07 04050 04 0000 150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</si>
</sst>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0_-;\-* #,##0.00_-;_-* &quot;-&quot;??_-;_-@_-"/>
    <numFmt numFmtId="167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11" fillId="0" borderId="0"/>
    <xf numFmtId="0" fontId="2" fillId="0" borderId="0"/>
    <xf numFmtId="43" fontId="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165" fontId="0" fillId="0" borderId="0" xfId="0" applyNumberFormat="1"/>
    <xf numFmtId="165" fontId="3" fillId="0" borderId="0" xfId="0" applyNumberFormat="1" applyFont="1" applyBorder="1"/>
    <xf numFmtId="165" fontId="6" fillId="0" borderId="1" xfId="8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/>
    <xf numFmtId="165" fontId="5" fillId="0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horizontal="justify" vertical="top" wrapText="1"/>
    </xf>
    <xf numFmtId="165" fontId="6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165" fontId="5" fillId="0" borderId="1" xfId="4" applyNumberFormat="1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/>
    </xf>
    <xf numFmtId="165" fontId="5" fillId="0" borderId="1" xfId="7" applyNumberFormat="1" applyFont="1" applyFill="1" applyBorder="1" applyAlignment="1">
      <alignment horizontal="center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9" applyNumberFormat="1" applyFont="1" applyFill="1" applyBorder="1" applyAlignment="1">
      <alignment horizontal="center" vertical="center"/>
    </xf>
    <xf numFmtId="165" fontId="6" fillId="0" borderId="1" xfId="10" applyNumberFormat="1" applyFont="1" applyFill="1" applyBorder="1" applyAlignment="1">
      <alignment horizontal="center" vertical="center"/>
    </xf>
    <xf numFmtId="165" fontId="5" fillId="0" borderId="1" xfId="12" applyNumberFormat="1" applyFont="1" applyFill="1" applyBorder="1" applyAlignment="1">
      <alignment horizontal="center" vertical="center"/>
    </xf>
    <xf numFmtId="165" fontId="5" fillId="0" borderId="1" xfId="11" applyNumberFormat="1" applyFont="1" applyFill="1" applyBorder="1" applyAlignment="1">
      <alignment horizontal="center" vertical="center" wrapText="1"/>
    </xf>
    <xf numFmtId="165" fontId="5" fillId="0" borderId="1" xfId="1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justify" vertical="top"/>
    </xf>
    <xf numFmtId="0" fontId="6" fillId="0" borderId="1" xfId="0" applyNumberFormat="1" applyFont="1" applyFill="1" applyBorder="1" applyAlignment="1">
      <alignment horizontal="left" vertical="top" wrapText="1"/>
    </xf>
    <xf numFmtId="165" fontId="6" fillId="0" borderId="1" xfId="1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justify" vertical="top"/>
    </xf>
    <xf numFmtId="165" fontId="6" fillId="0" borderId="1" xfId="6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vertical="top"/>
    </xf>
  </cellXfs>
  <cellStyles count="15">
    <cellStyle name="Обычный" xfId="0" builtinId="0"/>
    <cellStyle name="Обычный 10" xfId="5"/>
    <cellStyle name="Обычный 11" xfId="8"/>
    <cellStyle name="Обычный 11 2" xfId="14"/>
    <cellStyle name="Обычный 2 2" xfId="13"/>
    <cellStyle name="Обычный 8" xfId="7"/>
    <cellStyle name="Обычный_Прилож. № (общее образ) " xfId="12"/>
    <cellStyle name="Финансовый 10" xfId="1"/>
    <cellStyle name="Финансовый 2" xfId="4"/>
    <cellStyle name="Финансовый 2 2" xfId="11"/>
    <cellStyle name="Финансовый 3 5" xfId="9"/>
    <cellStyle name="Финансовый 4" xfId="10"/>
    <cellStyle name="Финансовый 6" xfId="6"/>
    <cellStyle name="Финансовый 8" xfId="3"/>
    <cellStyle name="Финансовый_Прилож. № (общее образ)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8"/>
  <sheetViews>
    <sheetView tabSelected="1" topLeftCell="B100" zoomScale="118" zoomScaleNormal="118" zoomScaleSheetLayoutView="142" workbookViewId="0">
      <selection activeCell="C151" sqref="C151"/>
    </sheetView>
  </sheetViews>
  <sheetFormatPr defaultRowHeight="15" x14ac:dyDescent="0.25"/>
  <cols>
    <col min="1" max="1" width="0" hidden="1" customWidth="1"/>
    <col min="2" max="2" width="23.28515625" customWidth="1"/>
    <col min="3" max="3" width="37.140625" customWidth="1"/>
    <col min="4" max="4" width="11.85546875" customWidth="1"/>
    <col min="5" max="5" width="11.42578125" customWidth="1"/>
    <col min="6" max="6" width="11.7109375" customWidth="1"/>
    <col min="8" max="8" width="9.140625" customWidth="1"/>
  </cols>
  <sheetData>
    <row r="1" spans="1:7" ht="69" customHeight="1" x14ac:dyDescent="0.25">
      <c r="C1" s="9"/>
      <c r="D1" s="12" t="s">
        <v>269</v>
      </c>
      <c r="E1" s="12"/>
      <c r="F1" s="12"/>
    </row>
    <row r="2" spans="1:7" x14ac:dyDescent="0.25">
      <c r="B2" s="4"/>
      <c r="C2" s="4"/>
      <c r="D2" s="4"/>
      <c r="E2" s="4"/>
      <c r="F2" s="4"/>
    </row>
    <row r="3" spans="1:7" x14ac:dyDescent="0.25">
      <c r="B3" s="11" t="s">
        <v>270</v>
      </c>
      <c r="C3" s="11"/>
      <c r="D3" s="11"/>
      <c r="E3" s="11"/>
      <c r="F3" s="11"/>
      <c r="G3" s="13"/>
    </row>
    <row r="4" spans="1:7" x14ac:dyDescent="0.25">
      <c r="A4" s="1"/>
      <c r="B4" s="11"/>
      <c r="C4" s="11"/>
      <c r="D4" s="11"/>
      <c r="E4" s="11"/>
      <c r="F4" s="11"/>
      <c r="G4" s="13"/>
    </row>
    <row r="5" spans="1:7" x14ac:dyDescent="0.25">
      <c r="B5" s="4"/>
      <c r="C5" s="4"/>
      <c r="D5" s="4"/>
      <c r="E5" s="4"/>
      <c r="F5" s="14" t="s">
        <v>0</v>
      </c>
    </row>
    <row r="6" spans="1:7" ht="179.25" customHeight="1" x14ac:dyDescent="0.25">
      <c r="B6" s="16" t="s">
        <v>271</v>
      </c>
      <c r="C6" s="16" t="s">
        <v>7</v>
      </c>
      <c r="D6" s="17" t="s">
        <v>272</v>
      </c>
      <c r="E6" s="16" t="s">
        <v>273</v>
      </c>
      <c r="F6" s="16" t="s">
        <v>274</v>
      </c>
    </row>
    <row r="7" spans="1:7" ht="15" customHeight="1" x14ac:dyDescent="0.25">
      <c r="B7" s="26" t="s">
        <v>1</v>
      </c>
      <c r="C7" s="27" t="s">
        <v>2</v>
      </c>
      <c r="D7" s="51">
        <f>D8+D15+D21+D26+D34+D39+D58+D64+D70+D83+D102</f>
        <v>494663.4</v>
      </c>
      <c r="E7" s="51">
        <f>E8+E15+E21+E26+E34+E39+E58+E64+E70+E83+E102</f>
        <v>107044.30000000002</v>
      </c>
      <c r="F7" s="51">
        <f>E7/D7*100</f>
        <v>21.6398261929223</v>
      </c>
    </row>
    <row r="8" spans="1:7" ht="14.25" customHeight="1" x14ac:dyDescent="0.25">
      <c r="B8" s="26" t="s">
        <v>3</v>
      </c>
      <c r="C8" s="26" t="s">
        <v>4</v>
      </c>
      <c r="D8" s="51">
        <f>SUM(D9)</f>
        <v>370965.2</v>
      </c>
      <c r="E8" s="51">
        <f>SUM(E9)</f>
        <v>84314.5</v>
      </c>
      <c r="F8" s="51">
        <f t="shared" ref="F8:F77" si="0">E8/D8*100</f>
        <v>22.728412260772707</v>
      </c>
    </row>
    <row r="9" spans="1:7" ht="15" customHeight="1" x14ac:dyDescent="0.25">
      <c r="B9" s="26" t="s">
        <v>5</v>
      </c>
      <c r="C9" s="27" t="s">
        <v>6</v>
      </c>
      <c r="D9" s="51">
        <f>SUM(D10:D13)</f>
        <v>370965.2</v>
      </c>
      <c r="E9" s="51">
        <f>SUM(E10:E14)</f>
        <v>84314.5</v>
      </c>
      <c r="F9" s="51">
        <f t="shared" si="0"/>
        <v>22.728412260772707</v>
      </c>
    </row>
    <row r="10" spans="1:7" ht="111.6" customHeight="1" x14ac:dyDescent="0.25">
      <c r="B10" s="26" t="s">
        <v>8</v>
      </c>
      <c r="C10" s="27" t="s">
        <v>9</v>
      </c>
      <c r="D10" s="51">
        <v>365710.9</v>
      </c>
      <c r="E10" s="51">
        <v>83800.3</v>
      </c>
      <c r="F10" s="51">
        <f t="shared" si="0"/>
        <v>22.91435666806759</v>
      </c>
    </row>
    <row r="11" spans="1:7" ht="135" customHeight="1" x14ac:dyDescent="0.25">
      <c r="B11" s="26" t="s">
        <v>10</v>
      </c>
      <c r="C11" s="27" t="s">
        <v>11</v>
      </c>
      <c r="D11" s="51">
        <v>471.8</v>
      </c>
      <c r="E11" s="51">
        <v>28.2</v>
      </c>
      <c r="F11" s="51">
        <f t="shared" si="0"/>
        <v>5.9771089444679948</v>
      </c>
    </row>
    <row r="12" spans="1:7" ht="76.5" customHeight="1" x14ac:dyDescent="0.25">
      <c r="B12" s="26" t="s">
        <v>12</v>
      </c>
      <c r="C12" s="27" t="s">
        <v>13</v>
      </c>
      <c r="D12" s="51">
        <v>2317.6999999999998</v>
      </c>
      <c r="E12" s="51">
        <v>138.19999999999999</v>
      </c>
      <c r="F12" s="51">
        <f t="shared" si="0"/>
        <v>5.962807956163438</v>
      </c>
    </row>
    <row r="13" spans="1:7" ht="63" customHeight="1" x14ac:dyDescent="0.25">
      <c r="B13" s="26" t="s">
        <v>177</v>
      </c>
      <c r="C13" s="27" t="s">
        <v>178</v>
      </c>
      <c r="D13" s="51">
        <v>2464.8000000000002</v>
      </c>
      <c r="E13" s="51">
        <v>212.3</v>
      </c>
      <c r="F13" s="51">
        <f t="shared" si="0"/>
        <v>8.6132749107432662</v>
      </c>
    </row>
    <row r="14" spans="1:7" s="15" customFormat="1" ht="77.25" customHeight="1" x14ac:dyDescent="0.25">
      <c r="B14" s="26" t="s">
        <v>276</v>
      </c>
      <c r="C14" s="27" t="s">
        <v>275</v>
      </c>
      <c r="D14" s="51"/>
      <c r="E14" s="51">
        <v>135.5</v>
      </c>
      <c r="F14" s="51" t="s">
        <v>277</v>
      </c>
    </row>
    <row r="15" spans="1:7" ht="43.5" customHeight="1" x14ac:dyDescent="0.25">
      <c r="B15" s="26" t="s">
        <v>14</v>
      </c>
      <c r="C15" s="27" t="s">
        <v>15</v>
      </c>
      <c r="D15" s="51">
        <f>SUM(D16)</f>
        <v>25576.899999999998</v>
      </c>
      <c r="E15" s="51">
        <f>SUM(E16)</f>
        <v>6876.5</v>
      </c>
      <c r="F15" s="51">
        <f t="shared" si="0"/>
        <v>26.88558816744797</v>
      </c>
    </row>
    <row r="16" spans="1:7" ht="45" x14ac:dyDescent="0.25">
      <c r="B16" s="50" t="s">
        <v>16</v>
      </c>
      <c r="C16" s="28" t="s">
        <v>17</v>
      </c>
      <c r="D16" s="51">
        <f>SUM(D17:D20)</f>
        <v>25576.899999999998</v>
      </c>
      <c r="E16" s="51">
        <f>SUM(E17:E20)</f>
        <v>6876.5</v>
      </c>
      <c r="F16" s="51">
        <f t="shared" si="0"/>
        <v>26.88558816744797</v>
      </c>
    </row>
    <row r="17" spans="2:6" ht="63" customHeight="1" x14ac:dyDescent="0.25">
      <c r="B17" s="26" t="s">
        <v>18</v>
      </c>
      <c r="C17" s="28" t="s">
        <v>19</v>
      </c>
      <c r="D17" s="51">
        <v>12114.5</v>
      </c>
      <c r="E17" s="51">
        <v>3535.1</v>
      </c>
      <c r="F17" s="51">
        <f t="shared" si="0"/>
        <v>29.180733831359113</v>
      </c>
    </row>
    <row r="18" spans="2:6" ht="92.25" customHeight="1" x14ac:dyDescent="0.25">
      <c r="B18" s="26" t="s">
        <v>20</v>
      </c>
      <c r="C18" s="28" t="s">
        <v>21</v>
      </c>
      <c r="D18" s="51">
        <v>84.1</v>
      </c>
      <c r="E18" s="51">
        <v>14.5</v>
      </c>
      <c r="F18" s="51">
        <f t="shared" si="0"/>
        <v>17.241379310344829</v>
      </c>
    </row>
    <row r="19" spans="2:6" ht="93" customHeight="1" x14ac:dyDescent="0.25">
      <c r="B19" s="26" t="s">
        <v>22</v>
      </c>
      <c r="C19" s="28" t="s">
        <v>23</v>
      </c>
      <c r="D19" s="51">
        <v>14976</v>
      </c>
      <c r="E19" s="51">
        <v>3779.9</v>
      </c>
      <c r="F19" s="51">
        <f t="shared" si="0"/>
        <v>25.239716880341884</v>
      </c>
    </row>
    <row r="20" spans="2:6" ht="90.75" customHeight="1" x14ac:dyDescent="0.25">
      <c r="B20" s="26" t="s">
        <v>24</v>
      </c>
      <c r="C20" s="28" t="s">
        <v>25</v>
      </c>
      <c r="D20" s="51">
        <v>-1597.7</v>
      </c>
      <c r="E20" s="51">
        <v>-453</v>
      </c>
      <c r="F20" s="51">
        <f t="shared" si="0"/>
        <v>28.353257808099141</v>
      </c>
    </row>
    <row r="21" spans="2:6" ht="16.5" customHeight="1" x14ac:dyDescent="0.25">
      <c r="B21" s="26" t="s">
        <v>26</v>
      </c>
      <c r="C21" s="27" t="s">
        <v>27</v>
      </c>
      <c r="D21" s="51">
        <f>SUM(D22:D25)</f>
        <v>24026.5</v>
      </c>
      <c r="E21" s="51">
        <f>SUM(E22:E25)</f>
        <v>2013.8999999999999</v>
      </c>
      <c r="F21" s="51">
        <f t="shared" si="0"/>
        <v>8.381994880652611</v>
      </c>
    </row>
    <row r="22" spans="2:6" ht="39.6" customHeight="1" x14ac:dyDescent="0.25">
      <c r="B22" s="26" t="s">
        <v>206</v>
      </c>
      <c r="C22" s="27" t="s">
        <v>205</v>
      </c>
      <c r="D22" s="51">
        <v>16108.5</v>
      </c>
      <c r="E22" s="51">
        <v>3033.1</v>
      </c>
      <c r="F22" s="51">
        <f t="shared" si="0"/>
        <v>18.829189558307725</v>
      </c>
    </row>
    <row r="23" spans="2:6" s="15" customFormat="1" ht="32.25" customHeight="1" x14ac:dyDescent="0.25">
      <c r="B23" s="26" t="s">
        <v>278</v>
      </c>
      <c r="C23" s="26" t="s">
        <v>279</v>
      </c>
      <c r="D23" s="51"/>
      <c r="E23" s="51">
        <v>-57.6</v>
      </c>
      <c r="F23" s="51"/>
    </row>
    <row r="24" spans="2:6" x14ac:dyDescent="0.25">
      <c r="B24" s="26" t="s">
        <v>28</v>
      </c>
      <c r="C24" s="26" t="s">
        <v>29</v>
      </c>
      <c r="D24" s="51">
        <v>191</v>
      </c>
      <c r="E24" s="51">
        <v>96.7</v>
      </c>
      <c r="F24" s="51">
        <f t="shared" si="0"/>
        <v>50.6282722513089</v>
      </c>
    </row>
    <row r="25" spans="2:6" ht="30.75" customHeight="1" x14ac:dyDescent="0.25">
      <c r="B25" s="26" t="s">
        <v>30</v>
      </c>
      <c r="C25" s="29" t="s">
        <v>31</v>
      </c>
      <c r="D25" s="51">
        <v>7727</v>
      </c>
      <c r="E25" s="51">
        <v>-1058.3</v>
      </c>
      <c r="F25" s="51">
        <f t="shared" si="0"/>
        <v>-13.696130451662999</v>
      </c>
    </row>
    <row r="26" spans="2:6" ht="15.75" customHeight="1" x14ac:dyDescent="0.25">
      <c r="B26" s="52" t="s">
        <v>73</v>
      </c>
      <c r="C26" s="53" t="s">
        <v>74</v>
      </c>
      <c r="D26" s="51">
        <f>SUM(D27+D29)</f>
        <v>42953</v>
      </c>
      <c r="E26" s="51">
        <f>SUM(E27+E29)</f>
        <v>6500.8000000000011</v>
      </c>
      <c r="F26" s="51">
        <f t="shared" si="0"/>
        <v>15.134682094382235</v>
      </c>
    </row>
    <row r="27" spans="2:6" ht="16.5" customHeight="1" x14ac:dyDescent="0.25">
      <c r="B27" s="26" t="s">
        <v>75</v>
      </c>
      <c r="C27" s="27" t="s">
        <v>76</v>
      </c>
      <c r="D27" s="51">
        <f>SUM(D28)</f>
        <v>9287</v>
      </c>
      <c r="E27" s="51">
        <f t="shared" ref="E27" si="1">SUM(E28)</f>
        <v>185.6</v>
      </c>
      <c r="F27" s="51">
        <f t="shared" si="0"/>
        <v>1.9984925164208034</v>
      </c>
    </row>
    <row r="28" spans="2:6" ht="60" customHeight="1" x14ac:dyDescent="0.25">
      <c r="B28" s="26" t="s">
        <v>90</v>
      </c>
      <c r="C28" s="27" t="s">
        <v>89</v>
      </c>
      <c r="D28" s="51">
        <v>9287</v>
      </c>
      <c r="E28" s="51">
        <v>185.6</v>
      </c>
      <c r="F28" s="51">
        <f t="shared" si="0"/>
        <v>1.9984925164208034</v>
      </c>
    </row>
    <row r="29" spans="2:6" ht="15.75" customHeight="1" x14ac:dyDescent="0.25">
      <c r="B29" s="26" t="s">
        <v>77</v>
      </c>
      <c r="C29" s="27" t="s">
        <v>78</v>
      </c>
      <c r="D29" s="51">
        <f>SUM(D30+D32)</f>
        <v>33666</v>
      </c>
      <c r="E29" s="51">
        <f t="shared" ref="E29" si="2">SUM(E30+E32)</f>
        <v>6315.2000000000007</v>
      </c>
      <c r="F29" s="51">
        <f t="shared" si="0"/>
        <v>18.758391255272382</v>
      </c>
    </row>
    <row r="30" spans="2:6" ht="16.5" customHeight="1" x14ac:dyDescent="0.25">
      <c r="B30" s="26" t="s">
        <v>79</v>
      </c>
      <c r="C30" s="26" t="s">
        <v>83</v>
      </c>
      <c r="D30" s="51">
        <f>D31</f>
        <v>24724</v>
      </c>
      <c r="E30" s="51">
        <f t="shared" ref="E30" si="3">E31</f>
        <v>6192.6</v>
      </c>
      <c r="F30" s="51">
        <f t="shared" si="0"/>
        <v>25.046917974437793</v>
      </c>
    </row>
    <row r="31" spans="2:6" ht="46.5" customHeight="1" x14ac:dyDescent="0.25">
      <c r="B31" s="26" t="s">
        <v>82</v>
      </c>
      <c r="C31" s="26" t="s">
        <v>81</v>
      </c>
      <c r="D31" s="51">
        <v>24724</v>
      </c>
      <c r="E31" s="51">
        <v>6192.6</v>
      </c>
      <c r="F31" s="51">
        <f t="shared" si="0"/>
        <v>25.046917974437793</v>
      </c>
    </row>
    <row r="32" spans="2:6" ht="14.25" customHeight="1" x14ac:dyDescent="0.25">
      <c r="B32" s="26" t="s">
        <v>80</v>
      </c>
      <c r="C32" s="26" t="s">
        <v>84</v>
      </c>
      <c r="D32" s="51">
        <f>SUM(D33)</f>
        <v>8942</v>
      </c>
      <c r="E32" s="51">
        <f>SUM(E33)</f>
        <v>122.6</v>
      </c>
      <c r="F32" s="51">
        <f t="shared" si="0"/>
        <v>1.371057928874972</v>
      </c>
    </row>
    <row r="33" spans="2:6" ht="48" customHeight="1" x14ac:dyDescent="0.25">
      <c r="B33" s="26" t="s">
        <v>86</v>
      </c>
      <c r="C33" s="26" t="s">
        <v>85</v>
      </c>
      <c r="D33" s="51">
        <v>8942</v>
      </c>
      <c r="E33" s="51">
        <v>122.6</v>
      </c>
      <c r="F33" s="51">
        <f t="shared" si="0"/>
        <v>1.371057928874972</v>
      </c>
    </row>
    <row r="34" spans="2:6" ht="15" customHeight="1" x14ac:dyDescent="0.25">
      <c r="B34" s="26" t="s">
        <v>69</v>
      </c>
      <c r="C34" s="26" t="s">
        <v>70</v>
      </c>
      <c r="D34" s="51">
        <f>D35+D37</f>
        <v>4918</v>
      </c>
      <c r="E34" s="51">
        <f>E35+E37</f>
        <v>776.6</v>
      </c>
      <c r="F34" s="51">
        <f t="shared" si="0"/>
        <v>15.790971939812934</v>
      </c>
    </row>
    <row r="35" spans="2:6" ht="48" customHeight="1" x14ac:dyDescent="0.25">
      <c r="B35" s="26" t="s">
        <v>87</v>
      </c>
      <c r="C35" s="26" t="s">
        <v>88</v>
      </c>
      <c r="D35" s="51">
        <f>D36</f>
        <v>4918</v>
      </c>
      <c r="E35" s="51">
        <f>E36</f>
        <v>774.2</v>
      </c>
      <c r="F35" s="51">
        <f t="shared" si="0"/>
        <v>15.742171614477432</v>
      </c>
    </row>
    <row r="36" spans="2:6" ht="89.25" customHeight="1" x14ac:dyDescent="0.25">
      <c r="B36" s="26" t="s">
        <v>71</v>
      </c>
      <c r="C36" s="27" t="s">
        <v>72</v>
      </c>
      <c r="D36" s="51">
        <v>4918</v>
      </c>
      <c r="E36" s="51">
        <v>774.2</v>
      </c>
      <c r="F36" s="51">
        <f t="shared" si="0"/>
        <v>15.742171614477432</v>
      </c>
    </row>
    <row r="37" spans="2:6" s="18" customFormat="1" ht="60" x14ac:dyDescent="0.25">
      <c r="B37" s="26" t="s">
        <v>280</v>
      </c>
      <c r="C37" s="27" t="s">
        <v>281</v>
      </c>
      <c r="D37" s="51"/>
      <c r="E37" s="51">
        <f>E38</f>
        <v>2.4</v>
      </c>
      <c r="F37" s="51" t="s">
        <v>277</v>
      </c>
    </row>
    <row r="38" spans="2:6" s="18" customFormat="1" ht="135" x14ac:dyDescent="0.25">
      <c r="B38" s="26" t="s">
        <v>282</v>
      </c>
      <c r="C38" s="27" t="s">
        <v>283</v>
      </c>
      <c r="D38" s="51"/>
      <c r="E38" s="51">
        <v>2.4</v>
      </c>
      <c r="F38" s="51" t="s">
        <v>277</v>
      </c>
    </row>
    <row r="39" spans="2:6" ht="44.25" customHeight="1" x14ac:dyDescent="0.25">
      <c r="B39" s="21" t="s">
        <v>32</v>
      </c>
      <c r="C39" s="27" t="s">
        <v>33</v>
      </c>
      <c r="D39" s="51">
        <f>SUM(D40+D49+D51+D53)</f>
        <v>16625.7</v>
      </c>
      <c r="E39" s="51">
        <f>E40+E51+E53</f>
        <v>1747.1</v>
      </c>
      <c r="F39" s="51">
        <f t="shared" si="0"/>
        <v>10.50842972025238</v>
      </c>
    </row>
    <row r="40" spans="2:6" ht="148.5" customHeight="1" x14ac:dyDescent="0.25">
      <c r="B40" s="26" t="s">
        <v>34</v>
      </c>
      <c r="C40" s="27" t="s">
        <v>35</v>
      </c>
      <c r="D40" s="51">
        <f>D41+D43+D45+D47</f>
        <v>13711.9</v>
      </c>
      <c r="E40" s="51">
        <f>E41+E43+E45+E47</f>
        <v>1039.8</v>
      </c>
      <c r="F40" s="51">
        <f t="shared" si="0"/>
        <v>7.583194159817384</v>
      </c>
    </row>
    <row r="41" spans="2:6" ht="86.45" customHeight="1" x14ac:dyDescent="0.25">
      <c r="B41" s="26" t="s">
        <v>36</v>
      </c>
      <c r="C41" s="27" t="s">
        <v>37</v>
      </c>
      <c r="D41" s="51">
        <f>D42</f>
        <v>8300</v>
      </c>
      <c r="E41" s="51">
        <f>E42</f>
        <v>547.4</v>
      </c>
      <c r="F41" s="51">
        <f t="shared" si="0"/>
        <v>6.5951807228915662</v>
      </c>
    </row>
    <row r="42" spans="2:6" ht="105" customHeight="1" x14ac:dyDescent="0.25">
      <c r="B42" s="26" t="s">
        <v>91</v>
      </c>
      <c r="C42" s="30" t="s">
        <v>92</v>
      </c>
      <c r="D42" s="51">
        <v>8300</v>
      </c>
      <c r="E42" s="51">
        <v>547.4</v>
      </c>
      <c r="F42" s="51">
        <f t="shared" si="0"/>
        <v>6.5951807228915662</v>
      </c>
    </row>
    <row r="43" spans="2:6" ht="104.25" customHeight="1" x14ac:dyDescent="0.25">
      <c r="B43" s="31" t="s">
        <v>67</v>
      </c>
      <c r="C43" s="27" t="s">
        <v>68</v>
      </c>
      <c r="D43" s="51">
        <f>D44</f>
        <v>1350</v>
      </c>
      <c r="E43" s="51">
        <f t="shared" ref="E43" si="4">E44</f>
        <v>102.7</v>
      </c>
      <c r="F43" s="51">
        <f t="shared" si="0"/>
        <v>7.6074074074074076</v>
      </c>
    </row>
    <row r="44" spans="2:6" ht="105" customHeight="1" x14ac:dyDescent="0.25">
      <c r="B44" s="31" t="s">
        <v>93</v>
      </c>
      <c r="C44" s="27" t="s">
        <v>94</v>
      </c>
      <c r="D44" s="51">
        <v>1350</v>
      </c>
      <c r="E44" s="51">
        <v>102.7</v>
      </c>
      <c r="F44" s="51">
        <f t="shared" si="0"/>
        <v>7.6074074074074076</v>
      </c>
    </row>
    <row r="45" spans="2:6" ht="105" customHeight="1" x14ac:dyDescent="0.25">
      <c r="B45" s="31" t="s">
        <v>97</v>
      </c>
      <c r="C45" s="30" t="s">
        <v>98</v>
      </c>
      <c r="D45" s="51">
        <f>D46</f>
        <v>718.8</v>
      </c>
      <c r="E45" s="51">
        <f t="shared" ref="E45" si="5">E46</f>
        <v>140.69999999999999</v>
      </c>
      <c r="F45" s="51">
        <f t="shared" si="0"/>
        <v>19.574290484140235</v>
      </c>
    </row>
    <row r="46" spans="2:6" ht="91.5" customHeight="1" x14ac:dyDescent="0.25">
      <c r="B46" s="26" t="s">
        <v>99</v>
      </c>
      <c r="C46" s="27" t="s">
        <v>100</v>
      </c>
      <c r="D46" s="51">
        <v>718.8</v>
      </c>
      <c r="E46" s="51">
        <v>140.69999999999999</v>
      </c>
      <c r="F46" s="51">
        <f t="shared" si="0"/>
        <v>19.574290484140235</v>
      </c>
    </row>
    <row r="47" spans="2:6" ht="60" x14ac:dyDescent="0.25">
      <c r="B47" s="26" t="s">
        <v>38</v>
      </c>
      <c r="C47" s="27" t="s">
        <v>39</v>
      </c>
      <c r="D47" s="51">
        <f>D48</f>
        <v>3343.1</v>
      </c>
      <c r="E47" s="51">
        <f>E48</f>
        <v>249</v>
      </c>
      <c r="F47" s="51">
        <f t="shared" si="0"/>
        <v>7.4481768418533694</v>
      </c>
    </row>
    <row r="48" spans="2:6" ht="46.5" customHeight="1" x14ac:dyDescent="0.25">
      <c r="B48" s="26" t="s">
        <v>95</v>
      </c>
      <c r="C48" s="28" t="s">
        <v>96</v>
      </c>
      <c r="D48" s="51">
        <v>3343.1</v>
      </c>
      <c r="E48" s="51">
        <v>249</v>
      </c>
      <c r="F48" s="51">
        <f t="shared" si="0"/>
        <v>7.4481768418533694</v>
      </c>
    </row>
    <row r="49" spans="2:6" ht="106.5" hidden="1" customHeight="1" x14ac:dyDescent="0.25">
      <c r="B49" s="26" t="s">
        <v>113</v>
      </c>
      <c r="C49" s="35" t="s">
        <v>114</v>
      </c>
      <c r="D49" s="51"/>
      <c r="E49" s="51"/>
      <c r="F49" s="51" t="e">
        <f t="shared" si="0"/>
        <v>#DIV/0!</v>
      </c>
    </row>
    <row r="50" spans="2:6" ht="89.25" hidden="1" customHeight="1" x14ac:dyDescent="0.25">
      <c r="B50" s="26" t="s">
        <v>115</v>
      </c>
      <c r="C50" s="28" t="s">
        <v>116</v>
      </c>
      <c r="D50" s="51"/>
      <c r="E50" s="51"/>
      <c r="F50" s="51" t="e">
        <f t="shared" si="0"/>
        <v>#DIV/0!</v>
      </c>
    </row>
    <row r="51" spans="2:6" ht="35.25" customHeight="1" x14ac:dyDescent="0.25">
      <c r="B51" s="26" t="s">
        <v>211</v>
      </c>
      <c r="C51" s="28" t="s">
        <v>212</v>
      </c>
      <c r="D51" s="51">
        <f>D52</f>
        <v>282.5</v>
      </c>
      <c r="E51" s="51">
        <f t="shared" ref="E51" si="6">E52</f>
        <v>0</v>
      </c>
      <c r="F51" s="51">
        <f t="shared" si="0"/>
        <v>0</v>
      </c>
    </row>
    <row r="52" spans="2:6" ht="77.25" customHeight="1" x14ac:dyDescent="0.25">
      <c r="B52" s="26" t="s">
        <v>213</v>
      </c>
      <c r="C52" s="28" t="s">
        <v>214</v>
      </c>
      <c r="D52" s="51">
        <v>282.5</v>
      </c>
      <c r="E52" s="51"/>
      <c r="F52" s="51">
        <f t="shared" si="0"/>
        <v>0</v>
      </c>
    </row>
    <row r="53" spans="2:6" ht="136.5" customHeight="1" x14ac:dyDescent="0.25">
      <c r="B53" s="26" t="s">
        <v>113</v>
      </c>
      <c r="C53" s="35" t="s">
        <v>114</v>
      </c>
      <c r="D53" s="51">
        <f>D54+D56</f>
        <v>2631.3</v>
      </c>
      <c r="E53" s="51">
        <f t="shared" ref="E53" si="7">E54+E56</f>
        <v>707.3</v>
      </c>
      <c r="F53" s="51">
        <f t="shared" si="0"/>
        <v>26.880249306426478</v>
      </c>
    </row>
    <row r="54" spans="2:6" ht="136.5" customHeight="1" x14ac:dyDescent="0.25">
      <c r="B54" s="26" t="s">
        <v>219</v>
      </c>
      <c r="C54" s="35" t="s">
        <v>218</v>
      </c>
      <c r="D54" s="51">
        <f>D55</f>
        <v>1790.4</v>
      </c>
      <c r="E54" s="51">
        <f t="shared" ref="E54" si="8">E55</f>
        <v>472.1</v>
      </c>
      <c r="F54" s="51">
        <f t="shared" si="0"/>
        <v>26.368409294012512</v>
      </c>
    </row>
    <row r="55" spans="2:6" ht="109.5" customHeight="1" x14ac:dyDescent="0.25">
      <c r="B55" s="26" t="s">
        <v>115</v>
      </c>
      <c r="C55" s="28" t="s">
        <v>116</v>
      </c>
      <c r="D55" s="51">
        <v>1790.4</v>
      </c>
      <c r="E55" s="51">
        <v>472.1</v>
      </c>
      <c r="F55" s="51">
        <f t="shared" si="0"/>
        <v>26.368409294012512</v>
      </c>
    </row>
    <row r="56" spans="2:6" ht="172.5" customHeight="1" x14ac:dyDescent="0.25">
      <c r="B56" s="26" t="s">
        <v>220</v>
      </c>
      <c r="C56" s="28" t="s">
        <v>217</v>
      </c>
      <c r="D56" s="51">
        <f>D57</f>
        <v>840.9</v>
      </c>
      <c r="E56" s="51">
        <f t="shared" ref="E56" si="9">E57</f>
        <v>235.2</v>
      </c>
      <c r="F56" s="51">
        <f t="shared" si="0"/>
        <v>27.970032108455229</v>
      </c>
    </row>
    <row r="57" spans="2:6" ht="153.75" customHeight="1" x14ac:dyDescent="0.25">
      <c r="B57" s="26" t="s">
        <v>216</v>
      </c>
      <c r="C57" s="28" t="s">
        <v>215</v>
      </c>
      <c r="D57" s="51">
        <v>840.9</v>
      </c>
      <c r="E57" s="51">
        <v>235.2</v>
      </c>
      <c r="F57" s="51">
        <f t="shared" si="0"/>
        <v>27.970032108455229</v>
      </c>
    </row>
    <row r="58" spans="2:6" ht="30" x14ac:dyDescent="0.25">
      <c r="B58" s="26" t="s">
        <v>40</v>
      </c>
      <c r="C58" s="27" t="s">
        <v>41</v>
      </c>
      <c r="D58" s="51">
        <f>D59</f>
        <v>565.5</v>
      </c>
      <c r="E58" s="51">
        <f>E59</f>
        <v>618.5</v>
      </c>
      <c r="F58" s="51">
        <f t="shared" si="0"/>
        <v>109.37223695844385</v>
      </c>
    </row>
    <row r="59" spans="2:6" ht="30.75" customHeight="1" x14ac:dyDescent="0.25">
      <c r="B59" s="26" t="s">
        <v>42</v>
      </c>
      <c r="C59" s="27" t="s">
        <v>43</v>
      </c>
      <c r="D59" s="51">
        <f>SUM(D60:D63)</f>
        <v>565.5</v>
      </c>
      <c r="E59" s="51">
        <f>SUM(E60:E63)</f>
        <v>618.5</v>
      </c>
      <c r="F59" s="51">
        <f t="shared" si="0"/>
        <v>109.37223695844385</v>
      </c>
    </row>
    <row r="60" spans="2:6" ht="32.25" customHeight="1" x14ac:dyDescent="0.25">
      <c r="B60" s="26" t="s">
        <v>44</v>
      </c>
      <c r="C60" s="27" t="s">
        <v>45</v>
      </c>
      <c r="D60" s="51">
        <v>9.4</v>
      </c>
      <c r="E60" s="51">
        <v>1.9</v>
      </c>
      <c r="F60" s="51">
        <f t="shared" si="0"/>
        <v>20.212765957446805</v>
      </c>
    </row>
    <row r="61" spans="2:6" ht="29.25" customHeight="1" x14ac:dyDescent="0.25">
      <c r="B61" s="26" t="s">
        <v>46</v>
      </c>
      <c r="C61" s="27" t="s">
        <v>47</v>
      </c>
      <c r="D61" s="51">
        <v>0.2</v>
      </c>
      <c r="E61" s="51">
        <v>237.8</v>
      </c>
      <c r="F61" s="51">
        <f t="shared" si="0"/>
        <v>118900</v>
      </c>
    </row>
    <row r="62" spans="2:6" ht="21" customHeight="1" x14ac:dyDescent="0.25">
      <c r="B62" s="26" t="s">
        <v>117</v>
      </c>
      <c r="C62" s="26" t="s">
        <v>119</v>
      </c>
      <c r="D62" s="54">
        <v>224.4</v>
      </c>
      <c r="E62" s="54">
        <v>258.8</v>
      </c>
      <c r="F62" s="51">
        <f t="shared" si="0"/>
        <v>115.32976827094474</v>
      </c>
    </row>
    <row r="63" spans="2:6" ht="32.25" customHeight="1" x14ac:dyDescent="0.25">
      <c r="B63" s="26" t="s">
        <v>118</v>
      </c>
      <c r="C63" s="55" t="s">
        <v>120</v>
      </c>
      <c r="D63" s="51">
        <v>331.5</v>
      </c>
      <c r="E63" s="51">
        <v>120</v>
      </c>
      <c r="F63" s="51">
        <f t="shared" si="0"/>
        <v>36.199095022624434</v>
      </c>
    </row>
    <row r="64" spans="2:6" ht="30" customHeight="1" x14ac:dyDescent="0.25">
      <c r="B64" s="26" t="s">
        <v>48</v>
      </c>
      <c r="C64" s="27" t="s">
        <v>49</v>
      </c>
      <c r="D64" s="51">
        <f>D65</f>
        <v>2276.3000000000002</v>
      </c>
      <c r="E64" s="51">
        <f t="shared" ref="E64" si="10">E65</f>
        <v>168.5</v>
      </c>
      <c r="F64" s="51">
        <f t="shared" si="0"/>
        <v>7.4023634846022048</v>
      </c>
    </row>
    <row r="65" spans="2:6" ht="18" customHeight="1" x14ac:dyDescent="0.25">
      <c r="B65" s="26" t="s">
        <v>50</v>
      </c>
      <c r="C65" s="27" t="s">
        <v>51</v>
      </c>
      <c r="D65" s="51">
        <f>D66</f>
        <v>2276.3000000000002</v>
      </c>
      <c r="E65" s="51">
        <f>E66+E68</f>
        <v>168.5</v>
      </c>
      <c r="F65" s="51">
        <f t="shared" si="0"/>
        <v>7.4023634846022048</v>
      </c>
    </row>
    <row r="66" spans="2:6" ht="45" x14ac:dyDescent="0.25">
      <c r="B66" s="26" t="s">
        <v>52</v>
      </c>
      <c r="C66" s="27" t="s">
        <v>53</v>
      </c>
      <c r="D66" s="51">
        <f>D67</f>
        <v>2276.3000000000002</v>
      </c>
      <c r="E66" s="51">
        <f t="shared" ref="E66" si="11">E67</f>
        <v>168.3</v>
      </c>
      <c r="F66" s="51">
        <f t="shared" si="0"/>
        <v>7.3935772964899176</v>
      </c>
    </row>
    <row r="67" spans="2:6" ht="44.25" customHeight="1" x14ac:dyDescent="0.25">
      <c r="B67" s="26" t="s">
        <v>101</v>
      </c>
      <c r="C67" s="27" t="s">
        <v>102</v>
      </c>
      <c r="D67" s="51">
        <v>2276.3000000000002</v>
      </c>
      <c r="E67" s="51">
        <v>168.3</v>
      </c>
      <c r="F67" s="51">
        <f t="shared" si="0"/>
        <v>7.3935772964899176</v>
      </c>
    </row>
    <row r="68" spans="2:6" s="19" customFormat="1" ht="30" x14ac:dyDescent="0.25">
      <c r="B68" s="26" t="s">
        <v>284</v>
      </c>
      <c r="C68" s="27" t="s">
        <v>285</v>
      </c>
      <c r="D68" s="51"/>
      <c r="E68" s="51">
        <v>0.2</v>
      </c>
      <c r="F68" s="51" t="s">
        <v>277</v>
      </c>
    </row>
    <row r="69" spans="2:6" s="19" customFormat="1" ht="30" x14ac:dyDescent="0.25">
      <c r="B69" s="26" t="s">
        <v>286</v>
      </c>
      <c r="C69" s="27" t="s">
        <v>287</v>
      </c>
      <c r="D69" s="51"/>
      <c r="E69" s="51">
        <v>0.2</v>
      </c>
      <c r="F69" s="51" t="s">
        <v>277</v>
      </c>
    </row>
    <row r="70" spans="2:6" ht="30" x14ac:dyDescent="0.25">
      <c r="B70" s="26" t="s">
        <v>54</v>
      </c>
      <c r="C70" s="27" t="s">
        <v>55</v>
      </c>
      <c r="D70" s="51">
        <f>D71+D74+D81</f>
        <v>3287.3</v>
      </c>
      <c r="E70" s="51">
        <f t="shared" ref="E70" si="12">E71+E74+E81</f>
        <v>2968.6</v>
      </c>
      <c r="F70" s="51">
        <f t="shared" si="0"/>
        <v>90.305113619079478</v>
      </c>
    </row>
    <row r="71" spans="2:6" ht="122.25" customHeight="1" x14ac:dyDescent="0.25">
      <c r="B71" s="26" t="s">
        <v>179</v>
      </c>
      <c r="C71" s="27" t="s">
        <v>180</v>
      </c>
      <c r="D71" s="51">
        <f>D72</f>
        <v>1671</v>
      </c>
      <c r="E71" s="51">
        <f t="shared" ref="E71" si="13">E72</f>
        <v>429.4</v>
      </c>
      <c r="F71" s="51">
        <f t="shared" si="0"/>
        <v>25.697187312986237</v>
      </c>
    </row>
    <row r="72" spans="2:6" ht="138.75" customHeight="1" x14ac:dyDescent="0.25">
      <c r="B72" s="26" t="s">
        <v>181</v>
      </c>
      <c r="C72" s="27" t="s">
        <v>182</v>
      </c>
      <c r="D72" s="51">
        <f>D73</f>
        <v>1671</v>
      </c>
      <c r="E72" s="51">
        <f t="shared" ref="E72" si="14">E73</f>
        <v>429.4</v>
      </c>
      <c r="F72" s="51">
        <f t="shared" si="0"/>
        <v>25.697187312986237</v>
      </c>
    </row>
    <row r="73" spans="2:6" ht="135.75" customHeight="1" x14ac:dyDescent="0.25">
      <c r="B73" s="26" t="s">
        <v>183</v>
      </c>
      <c r="C73" s="27" t="s">
        <v>184</v>
      </c>
      <c r="D73" s="51">
        <v>1671</v>
      </c>
      <c r="E73" s="51">
        <v>429.4</v>
      </c>
      <c r="F73" s="51">
        <f t="shared" si="0"/>
        <v>25.697187312986237</v>
      </c>
    </row>
    <row r="74" spans="2:6" ht="46.5" customHeight="1" x14ac:dyDescent="0.25">
      <c r="B74" s="26" t="s">
        <v>56</v>
      </c>
      <c r="C74" s="27" t="s">
        <v>103</v>
      </c>
      <c r="D74" s="51">
        <f>D75+D77+D79</f>
        <v>1289</v>
      </c>
      <c r="E74" s="51">
        <f t="shared" ref="E74" si="15">E75+E77+E79</f>
        <v>653.70000000000005</v>
      </c>
      <c r="F74" s="51">
        <f t="shared" si="0"/>
        <v>50.713731574864241</v>
      </c>
    </row>
    <row r="75" spans="2:6" ht="46.5" customHeight="1" x14ac:dyDescent="0.25">
      <c r="B75" s="26" t="s">
        <v>57</v>
      </c>
      <c r="C75" s="27" t="s">
        <v>58</v>
      </c>
      <c r="D75" s="51">
        <f>D76</f>
        <v>500</v>
      </c>
      <c r="E75" s="51">
        <f t="shared" ref="E75" si="16">E76</f>
        <v>32.1</v>
      </c>
      <c r="F75" s="51">
        <f t="shared" si="0"/>
        <v>6.4200000000000008</v>
      </c>
    </row>
    <row r="76" spans="2:6" ht="46.5" customHeight="1" x14ac:dyDescent="0.25">
      <c r="B76" s="26" t="s">
        <v>105</v>
      </c>
      <c r="C76" s="27" t="s">
        <v>104</v>
      </c>
      <c r="D76" s="51">
        <v>500</v>
      </c>
      <c r="E76" s="51">
        <v>32.1</v>
      </c>
      <c r="F76" s="51">
        <f t="shared" si="0"/>
        <v>6.4200000000000008</v>
      </c>
    </row>
    <row r="77" spans="2:6" ht="78" customHeight="1" x14ac:dyDescent="0.25">
      <c r="B77" s="26" t="s">
        <v>188</v>
      </c>
      <c r="C77" s="27" t="s">
        <v>187</v>
      </c>
      <c r="D77" s="51">
        <f>D78</f>
        <v>289</v>
      </c>
      <c r="E77" s="51">
        <f>E78</f>
        <v>0</v>
      </c>
      <c r="F77" s="51">
        <f t="shared" si="0"/>
        <v>0</v>
      </c>
    </row>
    <row r="78" spans="2:6" ht="81.75" customHeight="1" x14ac:dyDescent="0.25">
      <c r="B78" s="26" t="s">
        <v>186</v>
      </c>
      <c r="C78" s="27" t="s">
        <v>185</v>
      </c>
      <c r="D78" s="51">
        <v>289</v>
      </c>
      <c r="E78" s="51"/>
      <c r="F78" s="51">
        <f t="shared" ref="F78:F144" si="17">E78/D78*100</f>
        <v>0</v>
      </c>
    </row>
    <row r="79" spans="2:6" ht="120" x14ac:dyDescent="0.25">
      <c r="B79" s="32" t="s">
        <v>109</v>
      </c>
      <c r="C79" s="26" t="s">
        <v>110</v>
      </c>
      <c r="D79" s="54">
        <f>D80</f>
        <v>500</v>
      </c>
      <c r="E79" s="54">
        <f>E80</f>
        <v>621.6</v>
      </c>
      <c r="F79" s="51">
        <f t="shared" si="17"/>
        <v>124.32000000000001</v>
      </c>
    </row>
    <row r="80" spans="2:6" ht="135" x14ac:dyDescent="0.25">
      <c r="B80" s="32" t="s">
        <v>111</v>
      </c>
      <c r="C80" s="26" t="s">
        <v>112</v>
      </c>
      <c r="D80" s="51">
        <v>500</v>
      </c>
      <c r="E80" s="51">
        <v>621.6</v>
      </c>
      <c r="F80" s="51">
        <f t="shared" si="17"/>
        <v>124.32000000000001</v>
      </c>
    </row>
    <row r="81" spans="2:6" ht="48.75" customHeight="1" x14ac:dyDescent="0.25">
      <c r="B81" s="32" t="s">
        <v>221</v>
      </c>
      <c r="C81" s="26" t="s">
        <v>222</v>
      </c>
      <c r="D81" s="54">
        <f>D82</f>
        <v>327.3</v>
      </c>
      <c r="E81" s="54">
        <f t="shared" ref="E81" si="18">E82</f>
        <v>1885.5</v>
      </c>
      <c r="F81" s="51">
        <f t="shared" si="17"/>
        <v>576.07699358386799</v>
      </c>
    </row>
    <row r="82" spans="2:6" ht="70.900000000000006" customHeight="1" x14ac:dyDescent="0.25">
      <c r="B82" s="32" t="s">
        <v>223</v>
      </c>
      <c r="C82" s="26" t="s">
        <v>224</v>
      </c>
      <c r="D82" s="51">
        <v>327.3</v>
      </c>
      <c r="E82" s="51">
        <v>1885.5</v>
      </c>
      <c r="F82" s="51">
        <f t="shared" si="17"/>
        <v>576.07699358386799</v>
      </c>
    </row>
    <row r="83" spans="2:6" ht="15.75" customHeight="1" x14ac:dyDescent="0.25">
      <c r="B83" s="26" t="s">
        <v>59</v>
      </c>
      <c r="C83" s="27" t="s">
        <v>60</v>
      </c>
      <c r="D83" s="51">
        <f>SUM(D84:D101)</f>
        <v>2373.1999999999998</v>
      </c>
      <c r="E83" s="51">
        <f>SUM(E84:E101)</f>
        <v>1059.3</v>
      </c>
      <c r="F83" s="51">
        <f t="shared" si="17"/>
        <v>44.635934603067589</v>
      </c>
    </row>
    <row r="84" spans="2:6" ht="130.9" customHeight="1" x14ac:dyDescent="0.25">
      <c r="B84" s="26" t="s">
        <v>124</v>
      </c>
      <c r="C84" s="27" t="s">
        <v>125</v>
      </c>
      <c r="D84" s="51">
        <v>14.1</v>
      </c>
      <c r="E84" s="51">
        <v>1.5</v>
      </c>
      <c r="F84" s="51">
        <f t="shared" si="17"/>
        <v>10.638297872340425</v>
      </c>
    </row>
    <row r="85" spans="2:6" ht="156" customHeight="1" x14ac:dyDescent="0.25">
      <c r="B85" s="26" t="s">
        <v>126</v>
      </c>
      <c r="C85" s="27" t="s">
        <v>127</v>
      </c>
      <c r="D85" s="51">
        <v>85.4</v>
      </c>
      <c r="E85" s="51">
        <v>30.8</v>
      </c>
      <c r="F85" s="51">
        <f t="shared" si="17"/>
        <v>36.065573770491802</v>
      </c>
    </row>
    <row r="86" spans="2:6" ht="127.9" customHeight="1" x14ac:dyDescent="0.25">
      <c r="B86" s="26" t="s">
        <v>128</v>
      </c>
      <c r="C86" s="27" t="s">
        <v>129</v>
      </c>
      <c r="D86" s="51">
        <v>19.600000000000001</v>
      </c>
      <c r="E86" s="51">
        <v>13.9</v>
      </c>
      <c r="F86" s="51">
        <f t="shared" si="17"/>
        <v>70.918367346938766</v>
      </c>
    </row>
    <row r="87" spans="2:6" ht="168" customHeight="1" x14ac:dyDescent="0.25">
      <c r="B87" s="26" t="s">
        <v>288</v>
      </c>
      <c r="C87" s="27" t="s">
        <v>130</v>
      </c>
      <c r="D87" s="51">
        <v>369</v>
      </c>
      <c r="E87" s="51">
        <v>19.8</v>
      </c>
      <c r="F87" s="51">
        <f t="shared" si="17"/>
        <v>5.3658536585365857</v>
      </c>
    </row>
    <row r="88" spans="2:6" s="20" customFormat="1" ht="165" x14ac:dyDescent="0.25">
      <c r="B88" s="26" t="s">
        <v>289</v>
      </c>
      <c r="C88" s="27" t="s">
        <v>290</v>
      </c>
      <c r="D88" s="51"/>
      <c r="E88" s="51">
        <v>-5</v>
      </c>
      <c r="F88" s="51"/>
    </row>
    <row r="89" spans="2:6" ht="135.75" customHeight="1" x14ac:dyDescent="0.25">
      <c r="B89" s="26" t="s">
        <v>235</v>
      </c>
      <c r="C89" s="27" t="s">
        <v>236</v>
      </c>
      <c r="D89" s="51">
        <v>1.5</v>
      </c>
      <c r="E89" s="51">
        <v>0.2</v>
      </c>
      <c r="F89" s="51">
        <f t="shared" si="17"/>
        <v>13.333333333333334</v>
      </c>
    </row>
    <row r="90" spans="2:6" ht="124.5" customHeight="1" x14ac:dyDescent="0.25">
      <c r="B90" s="26" t="s">
        <v>189</v>
      </c>
      <c r="C90" s="27" t="s">
        <v>190</v>
      </c>
      <c r="D90" s="51">
        <v>1.5</v>
      </c>
      <c r="E90" s="51"/>
      <c r="F90" s="51">
        <f t="shared" si="17"/>
        <v>0</v>
      </c>
    </row>
    <row r="91" spans="2:6" s="20" customFormat="1" ht="135" x14ac:dyDescent="0.25">
      <c r="B91" s="26" t="s">
        <v>291</v>
      </c>
      <c r="C91" s="27" t="s">
        <v>292</v>
      </c>
      <c r="D91" s="51"/>
      <c r="E91" s="51">
        <v>3.8</v>
      </c>
      <c r="F91" s="51" t="s">
        <v>277</v>
      </c>
    </row>
    <row r="92" spans="2:6" ht="125.45" customHeight="1" x14ac:dyDescent="0.25">
      <c r="B92" s="26" t="s">
        <v>237</v>
      </c>
      <c r="C92" s="27" t="s">
        <v>238</v>
      </c>
      <c r="D92" s="51">
        <v>21.9</v>
      </c>
      <c r="E92" s="51">
        <v>11.4</v>
      </c>
      <c r="F92" s="51">
        <f t="shared" si="17"/>
        <v>52.054794520547951</v>
      </c>
    </row>
    <row r="93" spans="2:6" ht="119.25" customHeight="1" x14ac:dyDescent="0.25">
      <c r="B93" s="26" t="s">
        <v>131</v>
      </c>
      <c r="C93" s="27" t="s">
        <v>132</v>
      </c>
      <c r="D93" s="51">
        <v>115.3</v>
      </c>
      <c r="E93" s="51">
        <v>63.5</v>
      </c>
      <c r="F93" s="51">
        <f t="shared" si="17"/>
        <v>55.073720728534262</v>
      </c>
    </row>
    <row r="94" spans="2:6" ht="119.25" customHeight="1" x14ac:dyDescent="0.25">
      <c r="B94" s="26" t="s">
        <v>239</v>
      </c>
      <c r="C94" s="27" t="s">
        <v>240</v>
      </c>
      <c r="D94" s="51">
        <v>8.8000000000000007</v>
      </c>
      <c r="E94" s="51"/>
      <c r="F94" s="51">
        <f t="shared" si="17"/>
        <v>0</v>
      </c>
    </row>
    <row r="95" spans="2:6" ht="142.9" customHeight="1" x14ac:dyDescent="0.25">
      <c r="B95" s="26" t="s">
        <v>225</v>
      </c>
      <c r="C95" s="27" t="s">
        <v>226</v>
      </c>
      <c r="D95" s="51">
        <v>0.5</v>
      </c>
      <c r="E95" s="51">
        <v>0.1</v>
      </c>
      <c r="F95" s="51">
        <f t="shared" si="17"/>
        <v>20</v>
      </c>
    </row>
    <row r="96" spans="2:6" ht="119.25" customHeight="1" x14ac:dyDescent="0.25">
      <c r="B96" s="26" t="s">
        <v>133</v>
      </c>
      <c r="C96" s="27" t="s">
        <v>134</v>
      </c>
      <c r="D96" s="51">
        <v>124.1</v>
      </c>
      <c r="E96" s="51">
        <v>7.9</v>
      </c>
      <c r="F96" s="51">
        <f t="shared" si="17"/>
        <v>6.3658340048348112</v>
      </c>
    </row>
    <row r="97" spans="2:8" ht="139.9" customHeight="1" x14ac:dyDescent="0.25">
      <c r="B97" s="26" t="s">
        <v>135</v>
      </c>
      <c r="C97" s="27" t="s">
        <v>136</v>
      </c>
      <c r="D97" s="51">
        <v>684.2</v>
      </c>
      <c r="E97" s="51">
        <v>483.1</v>
      </c>
      <c r="F97" s="51">
        <f t="shared" si="17"/>
        <v>70.60800935399007</v>
      </c>
    </row>
    <row r="98" spans="2:8" ht="95.25" customHeight="1" x14ac:dyDescent="0.25">
      <c r="B98" s="26" t="s">
        <v>234</v>
      </c>
      <c r="C98" s="27" t="s">
        <v>233</v>
      </c>
      <c r="D98" s="51">
        <v>34.5</v>
      </c>
      <c r="E98" s="51">
        <v>23</v>
      </c>
      <c r="F98" s="51">
        <f t="shared" si="17"/>
        <v>66.666666666666657</v>
      </c>
    </row>
    <row r="99" spans="2:8" ht="113.45" customHeight="1" x14ac:dyDescent="0.25">
      <c r="B99" s="26" t="s">
        <v>191</v>
      </c>
      <c r="C99" s="27" t="s">
        <v>192</v>
      </c>
      <c r="D99" s="51">
        <v>38.6</v>
      </c>
      <c r="E99" s="51">
        <v>207.3</v>
      </c>
      <c r="F99" s="51">
        <f t="shared" si="17"/>
        <v>537.04663212435241</v>
      </c>
    </row>
    <row r="100" spans="2:8" s="20" customFormat="1" ht="120" x14ac:dyDescent="0.25">
      <c r="B100" s="26" t="s">
        <v>293</v>
      </c>
      <c r="C100" s="27" t="s">
        <v>294</v>
      </c>
      <c r="D100" s="51"/>
      <c r="E100" s="51">
        <v>1.2</v>
      </c>
      <c r="F100" s="51" t="s">
        <v>277</v>
      </c>
    </row>
    <row r="101" spans="2:8" ht="150" x14ac:dyDescent="0.25">
      <c r="B101" s="26" t="s">
        <v>229</v>
      </c>
      <c r="C101" s="27" t="s">
        <v>230</v>
      </c>
      <c r="D101" s="51">
        <v>854.2</v>
      </c>
      <c r="E101" s="51">
        <v>196.8</v>
      </c>
      <c r="F101" s="51">
        <f t="shared" si="17"/>
        <v>23.039100913135098</v>
      </c>
    </row>
    <row r="102" spans="2:8" ht="15.75" customHeight="1" x14ac:dyDescent="0.25">
      <c r="B102" s="26" t="s">
        <v>197</v>
      </c>
      <c r="C102" s="27" t="s">
        <v>198</v>
      </c>
      <c r="D102" s="51">
        <f>D103</f>
        <v>1095.8</v>
      </c>
      <c r="E102" s="51"/>
      <c r="F102" s="51">
        <f t="shared" si="17"/>
        <v>0</v>
      </c>
    </row>
    <row r="103" spans="2:8" ht="17.25" customHeight="1" x14ac:dyDescent="0.25">
      <c r="B103" s="26" t="s">
        <v>201</v>
      </c>
      <c r="C103" s="27" t="s">
        <v>202</v>
      </c>
      <c r="D103" s="51">
        <f>D104</f>
        <v>1095.8</v>
      </c>
      <c r="E103" s="51"/>
      <c r="F103" s="51">
        <f t="shared" si="17"/>
        <v>0</v>
      </c>
    </row>
    <row r="104" spans="2:8" ht="30" x14ac:dyDescent="0.25">
      <c r="B104" s="26" t="s">
        <v>199</v>
      </c>
      <c r="C104" s="27" t="s">
        <v>200</v>
      </c>
      <c r="D104" s="51">
        <v>1095.8</v>
      </c>
      <c r="E104" s="51"/>
      <c r="F104" s="51">
        <f t="shared" si="17"/>
        <v>0</v>
      </c>
    </row>
    <row r="105" spans="2:8" ht="15" customHeight="1" x14ac:dyDescent="0.25">
      <c r="B105" s="26" t="s">
        <v>61</v>
      </c>
      <c r="C105" s="27" t="s">
        <v>62</v>
      </c>
      <c r="D105" s="51">
        <f>D106+D146+D149+D153</f>
        <v>615988</v>
      </c>
      <c r="E105" s="51">
        <f>E106+E146+E149+E153</f>
        <v>144504.5</v>
      </c>
      <c r="F105" s="51">
        <f t="shared" si="17"/>
        <v>23.458979720384164</v>
      </c>
    </row>
    <row r="106" spans="2:8" ht="45" customHeight="1" x14ac:dyDescent="0.25">
      <c r="B106" s="49" t="s">
        <v>107</v>
      </c>
      <c r="C106" s="49" t="s">
        <v>108</v>
      </c>
      <c r="D106" s="51">
        <f>D107+D110+D129+D143</f>
        <v>604442.5</v>
      </c>
      <c r="E106" s="51">
        <f>E107+E110+E129+E143</f>
        <v>146272.20000000001</v>
      </c>
      <c r="F106" s="51">
        <f t="shared" si="17"/>
        <v>24.199522700670453</v>
      </c>
    </row>
    <row r="107" spans="2:8" ht="30" x14ac:dyDescent="0.25">
      <c r="B107" s="26" t="s">
        <v>148</v>
      </c>
      <c r="C107" s="56" t="s">
        <v>106</v>
      </c>
      <c r="D107" s="51">
        <f>D108</f>
        <v>38358.5</v>
      </c>
      <c r="E107" s="51">
        <f>E108</f>
        <v>9589.6</v>
      </c>
      <c r="F107" s="51">
        <f t="shared" si="17"/>
        <v>24.99993482539724</v>
      </c>
    </row>
    <row r="108" spans="2:8" ht="16.5" customHeight="1" x14ac:dyDescent="0.25">
      <c r="B108" s="23" t="s">
        <v>149</v>
      </c>
      <c r="C108" s="26" t="s">
        <v>144</v>
      </c>
      <c r="D108" s="51">
        <f>D109</f>
        <v>38358.5</v>
      </c>
      <c r="E108" s="51">
        <f t="shared" ref="E108" si="19">E109</f>
        <v>9589.6</v>
      </c>
      <c r="F108" s="51">
        <f t="shared" si="17"/>
        <v>24.99993482539724</v>
      </c>
      <c r="G108" s="5"/>
    </row>
    <row r="109" spans="2:8" ht="43.5" customHeight="1" x14ac:dyDescent="0.25">
      <c r="B109" s="24" t="s">
        <v>150</v>
      </c>
      <c r="C109" s="26" t="s">
        <v>143</v>
      </c>
      <c r="D109" s="54">
        <v>38358.5</v>
      </c>
      <c r="E109" s="54">
        <v>9589.6</v>
      </c>
      <c r="F109" s="51">
        <f t="shared" si="17"/>
        <v>24.99993482539724</v>
      </c>
      <c r="G109" s="8"/>
      <c r="H109" s="5"/>
    </row>
    <row r="110" spans="2:8" ht="45" x14ac:dyDescent="0.25">
      <c r="B110" s="33" t="s">
        <v>151</v>
      </c>
      <c r="C110" s="27" t="s">
        <v>300</v>
      </c>
      <c r="D110" s="43">
        <f>SUM(D111:D118)</f>
        <v>180403.5</v>
      </c>
      <c r="E110" s="43">
        <f>SUM(E111:E118)</f>
        <v>38253</v>
      </c>
      <c r="F110" s="51">
        <f t="shared" si="17"/>
        <v>21.204134066135079</v>
      </c>
    </row>
    <row r="111" spans="2:8" ht="75.75" customHeight="1" x14ac:dyDescent="0.25">
      <c r="B111" s="33" t="s">
        <v>195</v>
      </c>
      <c r="C111" s="34" t="s">
        <v>241</v>
      </c>
      <c r="D111" s="43">
        <v>9270.5</v>
      </c>
      <c r="E111" s="43"/>
      <c r="F111" s="51">
        <f t="shared" si="17"/>
        <v>0</v>
      </c>
    </row>
    <row r="112" spans="2:8" ht="60" x14ac:dyDescent="0.25">
      <c r="B112" s="33" t="s">
        <v>194</v>
      </c>
      <c r="C112" s="34" t="s">
        <v>170</v>
      </c>
      <c r="D112" s="43">
        <v>57521.3</v>
      </c>
      <c r="E112" s="43"/>
      <c r="F112" s="51">
        <f t="shared" si="17"/>
        <v>0</v>
      </c>
    </row>
    <row r="113" spans="2:7" ht="75" x14ac:dyDescent="0.25">
      <c r="B113" s="33" t="s">
        <v>193</v>
      </c>
      <c r="C113" s="34" t="s">
        <v>171</v>
      </c>
      <c r="D113" s="43">
        <v>3567.5</v>
      </c>
      <c r="E113" s="43"/>
      <c r="F113" s="51">
        <f t="shared" si="17"/>
        <v>0</v>
      </c>
    </row>
    <row r="114" spans="2:7" ht="93.75" customHeight="1" x14ac:dyDescent="0.25">
      <c r="B114" s="64" t="s">
        <v>243</v>
      </c>
      <c r="C114" s="55" t="s">
        <v>242</v>
      </c>
      <c r="D114" s="10">
        <v>16776</v>
      </c>
      <c r="E114" s="10">
        <v>3037.9</v>
      </c>
      <c r="F114" s="51">
        <f t="shared" si="17"/>
        <v>18.108607534573203</v>
      </c>
    </row>
    <row r="115" spans="2:7" ht="48" customHeight="1" x14ac:dyDescent="0.25">
      <c r="B115" s="64" t="s">
        <v>257</v>
      </c>
      <c r="C115" s="26" t="s">
        <v>258</v>
      </c>
      <c r="D115" s="43">
        <v>11241.2</v>
      </c>
      <c r="E115" s="43">
        <v>11241.2</v>
      </c>
      <c r="F115" s="51">
        <f t="shared" si="17"/>
        <v>100</v>
      </c>
    </row>
    <row r="116" spans="2:7" ht="45.75" customHeight="1" x14ac:dyDescent="0.25">
      <c r="B116" s="33" t="s">
        <v>203</v>
      </c>
      <c r="C116" s="25" t="s">
        <v>204</v>
      </c>
      <c r="D116" s="48">
        <v>9424.2000000000007</v>
      </c>
      <c r="E116" s="43"/>
      <c r="F116" s="51">
        <f t="shared" si="17"/>
        <v>0</v>
      </c>
      <c r="G116" s="8"/>
    </row>
    <row r="117" spans="2:7" ht="44.25" customHeight="1" x14ac:dyDescent="0.25">
      <c r="B117" s="33" t="s">
        <v>256</v>
      </c>
      <c r="C117" s="55" t="s">
        <v>255</v>
      </c>
      <c r="D117" s="43">
        <v>3929.3</v>
      </c>
      <c r="E117" s="43"/>
      <c r="F117" s="51">
        <f t="shared" si="17"/>
        <v>0</v>
      </c>
      <c r="G117" s="8"/>
    </row>
    <row r="118" spans="2:7" x14ac:dyDescent="0.25">
      <c r="B118" s="57" t="s">
        <v>152</v>
      </c>
      <c r="C118" s="27" t="s">
        <v>174</v>
      </c>
      <c r="D118" s="43">
        <f>SUM(D119:D128)</f>
        <v>68673.5</v>
      </c>
      <c r="E118" s="43">
        <f>SUM(E119:E127)</f>
        <v>23973.9</v>
      </c>
      <c r="F118" s="51">
        <f t="shared" si="17"/>
        <v>34.909972551275239</v>
      </c>
    </row>
    <row r="119" spans="2:7" ht="45.75" customHeight="1" x14ac:dyDescent="0.25">
      <c r="B119" s="33" t="s">
        <v>232</v>
      </c>
      <c r="C119" s="58" t="s">
        <v>231</v>
      </c>
      <c r="D119" s="45">
        <v>2744.9</v>
      </c>
      <c r="E119" s="45"/>
      <c r="F119" s="51">
        <f t="shared" si="17"/>
        <v>0</v>
      </c>
    </row>
    <row r="120" spans="2:7" ht="30" x14ac:dyDescent="0.25">
      <c r="B120" s="33" t="s">
        <v>145</v>
      </c>
      <c r="C120" s="26" t="s">
        <v>146</v>
      </c>
      <c r="D120" s="42">
        <v>924.4</v>
      </c>
      <c r="E120" s="42">
        <v>231.1</v>
      </c>
      <c r="F120" s="51">
        <f t="shared" si="17"/>
        <v>25</v>
      </c>
    </row>
    <row r="121" spans="2:7" ht="63.75" customHeight="1" x14ac:dyDescent="0.25">
      <c r="B121" s="33" t="s">
        <v>172</v>
      </c>
      <c r="C121" s="26" t="s">
        <v>173</v>
      </c>
      <c r="D121" s="46">
        <v>20115.2</v>
      </c>
      <c r="E121" s="47">
        <v>4808.7</v>
      </c>
      <c r="F121" s="51">
        <f t="shared" si="17"/>
        <v>23.905802577155583</v>
      </c>
    </row>
    <row r="122" spans="2:7" ht="30" x14ac:dyDescent="0.25">
      <c r="B122" s="33" t="s">
        <v>153</v>
      </c>
      <c r="C122" s="59" t="s">
        <v>121</v>
      </c>
      <c r="D122" s="60">
        <v>2341.8000000000002</v>
      </c>
      <c r="E122" s="60">
        <v>2341.8000000000002</v>
      </c>
      <c r="F122" s="51">
        <f t="shared" si="17"/>
        <v>100</v>
      </c>
    </row>
    <row r="123" spans="2:7" ht="75" x14ac:dyDescent="0.25">
      <c r="B123" s="33" t="s">
        <v>267</v>
      </c>
      <c r="C123" s="59" t="s">
        <v>268</v>
      </c>
      <c r="D123" s="60">
        <v>200</v>
      </c>
      <c r="E123" s="60"/>
      <c r="F123" s="51">
        <f t="shared" si="17"/>
        <v>0</v>
      </c>
    </row>
    <row r="124" spans="2:7" ht="124.9" customHeight="1" x14ac:dyDescent="0.25">
      <c r="B124" s="33" t="s">
        <v>154</v>
      </c>
      <c r="C124" s="58" t="s">
        <v>122</v>
      </c>
      <c r="D124" s="44">
        <v>5249.9</v>
      </c>
      <c r="E124" s="44">
        <v>1575</v>
      </c>
      <c r="F124" s="51">
        <f t="shared" si="17"/>
        <v>30.000571439455992</v>
      </c>
    </row>
    <row r="125" spans="2:7" ht="45" x14ac:dyDescent="0.25">
      <c r="B125" s="33" t="s">
        <v>155</v>
      </c>
      <c r="C125" s="58" t="s">
        <v>169</v>
      </c>
      <c r="D125" s="44">
        <v>202.1</v>
      </c>
      <c r="E125" s="44">
        <v>202.1</v>
      </c>
      <c r="F125" s="51">
        <f t="shared" si="17"/>
        <v>100</v>
      </c>
    </row>
    <row r="126" spans="2:7" ht="59.25" customHeight="1" x14ac:dyDescent="0.25">
      <c r="B126" s="33" t="s">
        <v>156</v>
      </c>
      <c r="C126" s="58" t="s">
        <v>123</v>
      </c>
      <c r="D126" s="44">
        <v>13014.7</v>
      </c>
      <c r="E126" s="44">
        <v>7808.8</v>
      </c>
      <c r="F126" s="51">
        <f t="shared" si="17"/>
        <v>59.999846327614158</v>
      </c>
    </row>
    <row r="127" spans="2:7" ht="59.25" customHeight="1" x14ac:dyDescent="0.25">
      <c r="B127" s="33" t="s">
        <v>157</v>
      </c>
      <c r="C127" s="61" t="s">
        <v>147</v>
      </c>
      <c r="D127" s="48">
        <v>23354.6</v>
      </c>
      <c r="E127" s="48">
        <v>7006.4</v>
      </c>
      <c r="F127" s="51">
        <f t="shared" si="17"/>
        <v>30.000085636234402</v>
      </c>
    </row>
    <row r="128" spans="2:7" ht="59.25" customHeight="1" x14ac:dyDescent="0.25">
      <c r="B128" s="33" t="s">
        <v>259</v>
      </c>
      <c r="C128" s="61" t="s">
        <v>260</v>
      </c>
      <c r="D128" s="48">
        <v>525.9</v>
      </c>
      <c r="E128" s="48"/>
      <c r="F128" s="51">
        <f t="shared" si="17"/>
        <v>0</v>
      </c>
    </row>
    <row r="129" spans="2:6" ht="29.25" customHeight="1" x14ac:dyDescent="0.25">
      <c r="B129" s="26" t="s">
        <v>158</v>
      </c>
      <c r="C129" s="27" t="s">
        <v>63</v>
      </c>
      <c r="D129" s="51">
        <f>SUM(D130:D135)</f>
        <v>385670.5</v>
      </c>
      <c r="E129" s="51">
        <f>SUM(E130:E135)</f>
        <v>98429.6</v>
      </c>
      <c r="F129" s="51">
        <f t="shared" si="17"/>
        <v>25.521682368757787</v>
      </c>
    </row>
    <row r="130" spans="2:6" ht="105.75" customHeight="1" x14ac:dyDescent="0.25">
      <c r="B130" s="26" t="s">
        <v>159</v>
      </c>
      <c r="C130" s="27" t="s">
        <v>253</v>
      </c>
      <c r="D130" s="40">
        <v>13068.1</v>
      </c>
      <c r="E130" s="40">
        <v>2700</v>
      </c>
      <c r="F130" s="51">
        <f t="shared" si="17"/>
        <v>20.660998921036722</v>
      </c>
    </row>
    <row r="131" spans="2:6" ht="93.75" customHeight="1" x14ac:dyDescent="0.25">
      <c r="B131" s="24" t="s">
        <v>160</v>
      </c>
      <c r="C131" s="25" t="s">
        <v>245</v>
      </c>
      <c r="D131" s="7">
        <v>17613</v>
      </c>
      <c r="E131" s="7">
        <v>1601.2</v>
      </c>
      <c r="F131" s="51">
        <f t="shared" si="17"/>
        <v>9.0910123204451256</v>
      </c>
    </row>
    <row r="132" spans="2:6" ht="79.5" customHeight="1" x14ac:dyDescent="0.25">
      <c r="B132" s="24" t="s">
        <v>161</v>
      </c>
      <c r="C132" s="26" t="s">
        <v>247</v>
      </c>
      <c r="D132" s="42">
        <v>2.1</v>
      </c>
      <c r="E132" s="42"/>
      <c r="F132" s="51">
        <f t="shared" si="17"/>
        <v>0</v>
      </c>
    </row>
    <row r="133" spans="2:6" ht="90.75" customHeight="1" x14ac:dyDescent="0.25">
      <c r="B133" s="24" t="s">
        <v>196</v>
      </c>
      <c r="C133" s="26" t="s">
        <v>251</v>
      </c>
      <c r="D133" s="38">
        <v>15882.5</v>
      </c>
      <c r="E133" s="38">
        <v>3984.1</v>
      </c>
      <c r="F133" s="51">
        <f t="shared" si="17"/>
        <v>25.084841807020304</v>
      </c>
    </row>
    <row r="134" spans="2:6" ht="44.25" customHeight="1" x14ac:dyDescent="0.25">
      <c r="B134" s="24" t="s">
        <v>162</v>
      </c>
      <c r="C134" s="27" t="s">
        <v>254</v>
      </c>
      <c r="D134" s="43">
        <v>1202</v>
      </c>
      <c r="E134" s="43">
        <v>246.8</v>
      </c>
      <c r="F134" s="51">
        <f t="shared" si="17"/>
        <v>20.532445923460898</v>
      </c>
    </row>
    <row r="135" spans="2:6" ht="15.75" customHeight="1" x14ac:dyDescent="0.25">
      <c r="B135" s="26" t="s">
        <v>175</v>
      </c>
      <c r="C135" s="27" t="s">
        <v>64</v>
      </c>
      <c r="D135" s="51">
        <f>SUM(D136:D142)</f>
        <v>337902.8</v>
      </c>
      <c r="E135" s="51">
        <f t="shared" ref="E135" si="20">SUM(E136:E142)</f>
        <v>89897.5</v>
      </c>
      <c r="F135" s="51">
        <f t="shared" si="17"/>
        <v>26.604544265392299</v>
      </c>
    </row>
    <row r="136" spans="2:6" ht="43.5" customHeight="1" x14ac:dyDescent="0.25">
      <c r="B136" s="31" t="s">
        <v>163</v>
      </c>
      <c r="C136" s="27" t="s">
        <v>252</v>
      </c>
      <c r="D136" s="39">
        <v>422.6</v>
      </c>
      <c r="E136" s="39">
        <v>105.7</v>
      </c>
      <c r="F136" s="51">
        <f t="shared" si="17"/>
        <v>25.01183151916706</v>
      </c>
    </row>
    <row r="137" spans="2:6" ht="75.75" customHeight="1" x14ac:dyDescent="0.25">
      <c r="B137" s="31" t="s">
        <v>164</v>
      </c>
      <c r="C137" s="27" t="s">
        <v>249</v>
      </c>
      <c r="D137" s="36">
        <v>222855.8</v>
      </c>
      <c r="E137" s="36">
        <v>60891.1</v>
      </c>
      <c r="F137" s="51">
        <f t="shared" si="17"/>
        <v>27.323094126336407</v>
      </c>
    </row>
    <row r="138" spans="2:6" ht="78" customHeight="1" x14ac:dyDescent="0.25">
      <c r="B138" s="31" t="s">
        <v>165</v>
      </c>
      <c r="C138" s="27" t="s">
        <v>65</v>
      </c>
      <c r="D138" s="51">
        <v>20020.599999999999</v>
      </c>
      <c r="E138" s="51">
        <v>3911</v>
      </c>
      <c r="F138" s="51">
        <f t="shared" si="17"/>
        <v>19.53487907455321</v>
      </c>
    </row>
    <row r="139" spans="2:6" ht="108.75" customHeight="1" x14ac:dyDescent="0.25">
      <c r="B139" s="31" t="s">
        <v>166</v>
      </c>
      <c r="C139" s="27" t="s">
        <v>246</v>
      </c>
      <c r="D139" s="39">
        <v>239.6</v>
      </c>
      <c r="E139" s="41">
        <v>119.8</v>
      </c>
      <c r="F139" s="51">
        <f t="shared" si="17"/>
        <v>50</v>
      </c>
    </row>
    <row r="140" spans="2:6" ht="90" x14ac:dyDescent="0.25">
      <c r="B140" s="31" t="s">
        <v>167</v>
      </c>
      <c r="C140" s="27" t="s">
        <v>248</v>
      </c>
      <c r="D140" s="36">
        <v>88408.6</v>
      </c>
      <c r="E140" s="37">
        <v>24612.1</v>
      </c>
      <c r="F140" s="51">
        <f t="shared" si="17"/>
        <v>27.839033759159172</v>
      </c>
    </row>
    <row r="141" spans="2:6" ht="138.75" customHeight="1" x14ac:dyDescent="0.25">
      <c r="B141" s="31" t="s">
        <v>168</v>
      </c>
      <c r="C141" s="27" t="s">
        <v>244</v>
      </c>
      <c r="D141" s="62">
        <v>1152</v>
      </c>
      <c r="E141" s="62">
        <v>257.8</v>
      </c>
      <c r="F141" s="51">
        <f t="shared" si="17"/>
        <v>22.378472222222221</v>
      </c>
    </row>
    <row r="142" spans="2:6" ht="139.5" customHeight="1" x14ac:dyDescent="0.25">
      <c r="B142" s="31" t="s">
        <v>176</v>
      </c>
      <c r="C142" s="26" t="s">
        <v>250</v>
      </c>
      <c r="D142" s="7">
        <v>4803.6000000000004</v>
      </c>
      <c r="E142" s="7"/>
      <c r="F142" s="51">
        <f t="shared" si="17"/>
        <v>0</v>
      </c>
    </row>
    <row r="143" spans="2:6" ht="17.25" customHeight="1" x14ac:dyDescent="0.25">
      <c r="B143" s="31" t="s">
        <v>261</v>
      </c>
      <c r="C143" s="26" t="s">
        <v>262</v>
      </c>
      <c r="D143" s="7">
        <f>D144</f>
        <v>10</v>
      </c>
      <c r="E143" s="7"/>
      <c r="F143" s="51">
        <f t="shared" si="17"/>
        <v>0</v>
      </c>
    </row>
    <row r="144" spans="2:6" ht="31.5" customHeight="1" x14ac:dyDescent="0.25">
      <c r="B144" s="31" t="s">
        <v>265</v>
      </c>
      <c r="C144" s="26" t="s">
        <v>266</v>
      </c>
      <c r="D144" s="7">
        <f>D145</f>
        <v>10</v>
      </c>
      <c r="E144" s="7"/>
      <c r="F144" s="51">
        <f t="shared" si="17"/>
        <v>0</v>
      </c>
    </row>
    <row r="145" spans="2:6" ht="107.25" customHeight="1" x14ac:dyDescent="0.25">
      <c r="B145" s="31" t="s">
        <v>263</v>
      </c>
      <c r="C145" s="26" t="s">
        <v>264</v>
      </c>
      <c r="D145" s="7">
        <v>10</v>
      </c>
      <c r="E145" s="7"/>
      <c r="F145" s="51">
        <f t="shared" ref="F145:F155" si="21">E145/D145*100</f>
        <v>0</v>
      </c>
    </row>
    <row r="146" spans="2:6" ht="16.5" customHeight="1" x14ac:dyDescent="0.25">
      <c r="B146" s="31" t="s">
        <v>137</v>
      </c>
      <c r="C146" s="26" t="s">
        <v>138</v>
      </c>
      <c r="D146" s="51">
        <f t="shared" ref="D146:E147" si="22">D147</f>
        <v>11501.5</v>
      </c>
      <c r="E146" s="51">
        <f t="shared" si="22"/>
        <v>0</v>
      </c>
      <c r="F146" s="51">
        <f t="shared" si="21"/>
        <v>0</v>
      </c>
    </row>
    <row r="147" spans="2:6" ht="16.5" customHeight="1" x14ac:dyDescent="0.25">
      <c r="B147" s="31" t="s">
        <v>139</v>
      </c>
      <c r="C147" s="26" t="s">
        <v>140</v>
      </c>
      <c r="D147" s="51">
        <f t="shared" si="22"/>
        <v>11501.5</v>
      </c>
      <c r="E147" s="51">
        <f t="shared" si="22"/>
        <v>0</v>
      </c>
      <c r="F147" s="51">
        <f t="shared" si="21"/>
        <v>0</v>
      </c>
    </row>
    <row r="148" spans="2:6" ht="75" customHeight="1" x14ac:dyDescent="0.25">
      <c r="B148" s="31" t="s">
        <v>141</v>
      </c>
      <c r="C148" s="26" t="s">
        <v>142</v>
      </c>
      <c r="D148" s="51">
        <v>11501.5</v>
      </c>
      <c r="E148" s="51"/>
      <c r="F148" s="51">
        <f t="shared" si="21"/>
        <v>0</v>
      </c>
    </row>
    <row r="149" spans="2:6" ht="14.25" customHeight="1" x14ac:dyDescent="0.25">
      <c r="B149" s="31" t="s">
        <v>207</v>
      </c>
      <c r="C149" s="26" t="s">
        <v>208</v>
      </c>
      <c r="D149" s="51">
        <f>D150</f>
        <v>44</v>
      </c>
      <c r="E149" s="51">
        <f>E150+E152</f>
        <v>40.9</v>
      </c>
      <c r="F149" s="51">
        <f t="shared" si="21"/>
        <v>92.954545454545453</v>
      </c>
    </row>
    <row r="150" spans="2:6" ht="31.15" customHeight="1" x14ac:dyDescent="0.25">
      <c r="B150" s="31" t="s">
        <v>209</v>
      </c>
      <c r="C150" s="26" t="s">
        <v>210</v>
      </c>
      <c r="D150" s="51">
        <f>D152</f>
        <v>44</v>
      </c>
      <c r="E150" s="51">
        <f>E151</f>
        <v>40.9</v>
      </c>
      <c r="F150" s="51">
        <f t="shared" si="21"/>
        <v>92.954545454545453</v>
      </c>
    </row>
    <row r="151" spans="2:6" s="22" customFormat="1" ht="60.75" customHeight="1" x14ac:dyDescent="0.25">
      <c r="B151" s="63" t="s">
        <v>301</v>
      </c>
      <c r="C151" s="26" t="s">
        <v>299</v>
      </c>
      <c r="D151" s="51"/>
      <c r="E151" s="51">
        <v>40.9</v>
      </c>
      <c r="F151" s="51" t="s">
        <v>277</v>
      </c>
    </row>
    <row r="152" spans="2:6" ht="63.75" customHeight="1" x14ac:dyDescent="0.25">
      <c r="B152" s="63" t="s">
        <v>227</v>
      </c>
      <c r="C152" s="26" t="s">
        <v>228</v>
      </c>
      <c r="D152" s="51">
        <v>44</v>
      </c>
      <c r="E152" s="51"/>
      <c r="F152" s="51">
        <f t="shared" si="21"/>
        <v>0</v>
      </c>
    </row>
    <row r="153" spans="2:6" ht="60" x14ac:dyDescent="0.25">
      <c r="B153" s="63" t="s">
        <v>295</v>
      </c>
      <c r="C153" s="26" t="s">
        <v>296</v>
      </c>
      <c r="D153" s="51">
        <f>D154</f>
        <v>0</v>
      </c>
      <c r="E153" s="51">
        <f>E154</f>
        <v>-1808.6</v>
      </c>
      <c r="F153" s="51"/>
    </row>
    <row r="154" spans="2:6" ht="75" x14ac:dyDescent="0.25">
      <c r="B154" s="63" t="s">
        <v>297</v>
      </c>
      <c r="C154" s="26" t="s">
        <v>298</v>
      </c>
      <c r="D154" s="51"/>
      <c r="E154" s="51">
        <v>-1808.6</v>
      </c>
      <c r="F154" s="51"/>
    </row>
    <row r="155" spans="2:6" x14ac:dyDescent="0.25">
      <c r="B155" s="26"/>
      <c r="C155" s="26" t="s">
        <v>66</v>
      </c>
      <c r="D155" s="51">
        <f>D7+D105</f>
        <v>1110651.3999999999</v>
      </c>
      <c r="E155" s="51">
        <f>SUM(E7,E105)</f>
        <v>251548.80000000002</v>
      </c>
      <c r="F155" s="51">
        <f t="shared" si="21"/>
        <v>22.648762699079121</v>
      </c>
    </row>
    <row r="156" spans="2:6" x14ac:dyDescent="0.25">
      <c r="B156" s="3"/>
      <c r="C156" s="3"/>
      <c r="D156" s="3"/>
      <c r="E156" s="6"/>
      <c r="F156" s="6"/>
    </row>
    <row r="157" spans="2:6" x14ac:dyDescent="0.25">
      <c r="B157" s="3"/>
      <c r="C157" s="3"/>
      <c r="D157" s="3"/>
      <c r="E157" s="6"/>
      <c r="F157" s="6"/>
    </row>
    <row r="158" spans="2:6" x14ac:dyDescent="0.25">
      <c r="B158" s="3"/>
      <c r="C158" s="3"/>
      <c r="D158" s="3"/>
      <c r="E158" s="6"/>
      <c r="F158" s="6"/>
    </row>
    <row r="159" spans="2:6" x14ac:dyDescent="0.25">
      <c r="B159" s="3"/>
      <c r="C159" s="3"/>
      <c r="D159" s="3"/>
      <c r="E159" s="6"/>
      <c r="F159" s="6"/>
    </row>
    <row r="160" spans="2:6" x14ac:dyDescent="0.25">
      <c r="B160" s="3"/>
      <c r="C160" s="3"/>
      <c r="D160" s="3"/>
      <c r="E160" s="6"/>
      <c r="F160" s="6"/>
    </row>
    <row r="161" spans="2:6" x14ac:dyDescent="0.25">
      <c r="B161" s="3"/>
      <c r="C161" s="3"/>
      <c r="D161" s="3"/>
      <c r="E161" s="6"/>
      <c r="F161" s="6"/>
    </row>
    <row r="162" spans="2:6" x14ac:dyDescent="0.25">
      <c r="B162" s="3"/>
      <c r="C162" s="3"/>
      <c r="D162" s="3"/>
      <c r="E162" s="6"/>
      <c r="F162" s="6"/>
    </row>
    <row r="163" spans="2:6" x14ac:dyDescent="0.25">
      <c r="B163" s="3"/>
      <c r="C163" s="3"/>
      <c r="D163" s="3"/>
      <c r="E163" s="3"/>
      <c r="F163" s="3"/>
    </row>
    <row r="164" spans="2:6" x14ac:dyDescent="0.25">
      <c r="B164" s="3"/>
      <c r="C164" s="3"/>
      <c r="D164" s="3"/>
      <c r="E164" s="3"/>
      <c r="F164" s="3"/>
    </row>
    <row r="165" spans="2:6" x14ac:dyDescent="0.25">
      <c r="B165" s="3"/>
      <c r="C165" s="3"/>
      <c r="D165" s="3"/>
      <c r="E165" s="3"/>
      <c r="F165" s="3"/>
    </row>
    <row r="166" spans="2:6" x14ac:dyDescent="0.25">
      <c r="B166" s="3"/>
      <c r="C166" s="3"/>
      <c r="D166" s="3"/>
      <c r="E166" s="3"/>
      <c r="F166" s="3"/>
    </row>
    <row r="167" spans="2:6" x14ac:dyDescent="0.25">
      <c r="B167" s="3"/>
      <c r="C167" s="3"/>
      <c r="D167" s="3"/>
      <c r="E167" s="3"/>
      <c r="F167" s="3"/>
    </row>
    <row r="168" spans="2:6" x14ac:dyDescent="0.25">
      <c r="B168" s="3"/>
      <c r="C168" s="3"/>
      <c r="D168" s="3"/>
      <c r="E168" s="3"/>
      <c r="F168" s="3"/>
    </row>
    <row r="169" spans="2:6" x14ac:dyDescent="0.25">
      <c r="B169" s="3"/>
      <c r="C169" s="3"/>
      <c r="D169" s="3"/>
      <c r="E169" s="3"/>
      <c r="F169" s="3"/>
    </row>
    <row r="170" spans="2:6" x14ac:dyDescent="0.25">
      <c r="B170" s="3"/>
      <c r="C170" s="3"/>
      <c r="D170" s="3"/>
      <c r="E170" s="3"/>
      <c r="F170" s="3"/>
    </row>
    <row r="171" spans="2:6" x14ac:dyDescent="0.25">
      <c r="B171" s="3"/>
      <c r="C171" s="3"/>
      <c r="D171" s="3"/>
      <c r="E171" s="3"/>
      <c r="F171" s="3"/>
    </row>
    <row r="172" spans="2:6" x14ac:dyDescent="0.25">
      <c r="B172" s="3"/>
      <c r="C172" s="3"/>
      <c r="D172" s="3"/>
      <c r="E172" s="3"/>
      <c r="F172" s="3"/>
    </row>
    <row r="173" spans="2:6" x14ac:dyDescent="0.25">
      <c r="B173" s="3"/>
      <c r="C173" s="3"/>
      <c r="D173" s="3"/>
      <c r="E173" s="3"/>
      <c r="F173" s="3"/>
    </row>
    <row r="174" spans="2:6" x14ac:dyDescent="0.25">
      <c r="B174" s="3"/>
      <c r="C174" s="3"/>
      <c r="D174" s="3"/>
      <c r="E174" s="3"/>
      <c r="F174" s="3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  <row r="338" spans="2:6" x14ac:dyDescent="0.25">
      <c r="B338" s="3"/>
      <c r="C338" s="3"/>
      <c r="D338" s="3"/>
      <c r="E338" s="3"/>
      <c r="F338" s="3"/>
    </row>
    <row r="339" spans="2:6" x14ac:dyDescent="0.25">
      <c r="B339" s="3"/>
      <c r="C339" s="3"/>
      <c r="D339" s="3"/>
      <c r="E339" s="3"/>
      <c r="F339" s="3"/>
    </row>
    <row r="340" spans="2:6" x14ac:dyDescent="0.25">
      <c r="B340" s="3"/>
      <c r="C340" s="3"/>
      <c r="D340" s="3"/>
      <c r="E340" s="3"/>
      <c r="F340" s="3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  <row r="381" spans="2:6" x14ac:dyDescent="0.25">
      <c r="B381" s="2"/>
      <c r="C381" s="2"/>
      <c r="D381" s="2"/>
      <c r="E381" s="2"/>
      <c r="F381" s="2"/>
    </row>
    <row r="382" spans="2:6" x14ac:dyDescent="0.25">
      <c r="B382" s="2"/>
      <c r="C382" s="2"/>
      <c r="D382" s="2"/>
      <c r="E382" s="2"/>
      <c r="F382" s="2"/>
    </row>
    <row r="383" spans="2:6" x14ac:dyDescent="0.25">
      <c r="B383" s="2"/>
      <c r="C383" s="2"/>
      <c r="D383" s="2"/>
      <c r="E383" s="2"/>
      <c r="F383" s="2"/>
    </row>
    <row r="384" spans="2:6" x14ac:dyDescent="0.25">
      <c r="B384" s="2"/>
      <c r="C384" s="2"/>
      <c r="D384" s="2"/>
      <c r="E384" s="2"/>
      <c r="F384" s="2"/>
    </row>
    <row r="385" spans="2:6" x14ac:dyDescent="0.25">
      <c r="B385" s="2"/>
      <c r="C385" s="2"/>
      <c r="D385" s="2"/>
      <c r="E385" s="2"/>
      <c r="F385" s="2"/>
    </row>
    <row r="386" spans="2:6" x14ac:dyDescent="0.25">
      <c r="B386" s="2"/>
      <c r="C386" s="2"/>
      <c r="D386" s="2"/>
      <c r="E386" s="2"/>
      <c r="F386" s="2"/>
    </row>
    <row r="387" spans="2:6" x14ac:dyDescent="0.25">
      <c r="B387" s="2"/>
      <c r="C387" s="2"/>
      <c r="D387" s="2"/>
      <c r="E387" s="2"/>
      <c r="F387" s="2"/>
    </row>
    <row r="388" spans="2:6" x14ac:dyDescent="0.25">
      <c r="B388" s="2"/>
      <c r="C388" s="2"/>
      <c r="D388" s="2"/>
      <c r="E388" s="2"/>
      <c r="F388" s="2"/>
    </row>
    <row r="389" spans="2:6" x14ac:dyDescent="0.25">
      <c r="B389" s="2"/>
      <c r="C389" s="2"/>
      <c r="D389" s="2"/>
      <c r="E389" s="2"/>
      <c r="F389" s="2"/>
    </row>
    <row r="390" spans="2:6" x14ac:dyDescent="0.25">
      <c r="B390" s="2"/>
      <c r="C390" s="2"/>
      <c r="D390" s="2"/>
      <c r="E390" s="2"/>
      <c r="F390" s="2"/>
    </row>
    <row r="391" spans="2:6" x14ac:dyDescent="0.25">
      <c r="B391" s="2"/>
      <c r="C391" s="2"/>
      <c r="D391" s="2"/>
      <c r="E391" s="2"/>
      <c r="F391" s="2"/>
    </row>
    <row r="392" spans="2:6" x14ac:dyDescent="0.25">
      <c r="B392" s="2"/>
      <c r="C392" s="2"/>
      <c r="D392" s="2"/>
      <c r="E392" s="2"/>
      <c r="F392" s="2"/>
    </row>
    <row r="393" spans="2:6" x14ac:dyDescent="0.25">
      <c r="B393" s="2"/>
      <c r="C393" s="2"/>
      <c r="D393" s="2"/>
      <c r="E393" s="2"/>
      <c r="F393" s="2"/>
    </row>
    <row r="394" spans="2:6" x14ac:dyDescent="0.25">
      <c r="B394" s="2"/>
      <c r="C394" s="2"/>
      <c r="D394" s="2"/>
      <c r="E394" s="2"/>
      <c r="F394" s="2"/>
    </row>
    <row r="395" spans="2:6" x14ac:dyDescent="0.25">
      <c r="B395" s="2"/>
      <c r="C395" s="2"/>
      <c r="D395" s="2"/>
      <c r="E395" s="2"/>
      <c r="F395" s="2"/>
    </row>
    <row r="396" spans="2:6" x14ac:dyDescent="0.25">
      <c r="B396" s="2"/>
      <c r="C396" s="2"/>
      <c r="D396" s="2"/>
      <c r="E396" s="2"/>
      <c r="F396" s="2"/>
    </row>
    <row r="397" spans="2:6" x14ac:dyDescent="0.25">
      <c r="B397" s="2"/>
      <c r="C397" s="2"/>
      <c r="D397" s="2"/>
      <c r="E397" s="2"/>
      <c r="F397" s="2"/>
    </row>
    <row r="398" spans="2:6" x14ac:dyDescent="0.25">
      <c r="B398" s="2"/>
      <c r="C398" s="2"/>
      <c r="D398" s="2"/>
      <c r="E398" s="2"/>
      <c r="F398" s="2"/>
    </row>
    <row r="399" spans="2:6" x14ac:dyDescent="0.25">
      <c r="B399" s="2"/>
      <c r="C399" s="2"/>
      <c r="D399" s="2"/>
      <c r="E399" s="2"/>
      <c r="F399" s="2"/>
    </row>
    <row r="400" spans="2:6" x14ac:dyDescent="0.25">
      <c r="B400" s="2"/>
      <c r="C400" s="2"/>
      <c r="D400" s="2"/>
      <c r="E400" s="2"/>
      <c r="F400" s="2"/>
    </row>
    <row r="401" spans="2:6" x14ac:dyDescent="0.25">
      <c r="B401" s="2"/>
      <c r="C401" s="2"/>
      <c r="D401" s="2"/>
      <c r="E401" s="2"/>
      <c r="F401" s="2"/>
    </row>
    <row r="402" spans="2:6" x14ac:dyDescent="0.25">
      <c r="B402" s="2"/>
      <c r="C402" s="2"/>
      <c r="D402" s="2"/>
      <c r="E402" s="2"/>
      <c r="F402" s="2"/>
    </row>
    <row r="403" spans="2:6" x14ac:dyDescent="0.25">
      <c r="B403" s="2"/>
      <c r="C403" s="2"/>
      <c r="D403" s="2"/>
      <c r="E403" s="2"/>
      <c r="F403" s="2"/>
    </row>
    <row r="404" spans="2:6" x14ac:dyDescent="0.25">
      <c r="B404" s="2"/>
      <c r="C404" s="2"/>
      <c r="D404" s="2"/>
      <c r="E404" s="2"/>
      <c r="F404" s="2"/>
    </row>
    <row r="405" spans="2:6" x14ac:dyDescent="0.25">
      <c r="B405" s="2"/>
      <c r="C405" s="2"/>
      <c r="D405" s="2"/>
      <c r="E405" s="2"/>
      <c r="F405" s="2"/>
    </row>
    <row r="406" spans="2:6" x14ac:dyDescent="0.25">
      <c r="B406" s="2"/>
      <c r="C406" s="2"/>
      <c r="D406" s="2"/>
      <c r="E406" s="2"/>
      <c r="F406" s="2"/>
    </row>
    <row r="407" spans="2:6" x14ac:dyDescent="0.25">
      <c r="B407" s="2"/>
      <c r="C407" s="2"/>
      <c r="D407" s="2"/>
      <c r="E407" s="2"/>
      <c r="F407" s="2"/>
    </row>
    <row r="408" spans="2:6" x14ac:dyDescent="0.25">
      <c r="B408" s="2"/>
      <c r="C408" s="2"/>
      <c r="D408" s="2"/>
      <c r="E408" s="2"/>
      <c r="F408" s="2"/>
    </row>
  </sheetData>
  <mergeCells count="2">
    <mergeCell ref="D1:F1"/>
    <mergeCell ref="B3:F4"/>
  </mergeCells>
  <pageMargins left="0.31496062992125984" right="0.39370078740157483" top="0.31496062992125984" bottom="0.27559055118110237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2023-04-18T07:39:16Z</dcterms:modified>
</cp:coreProperties>
</file>