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293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9" i="1" l="1"/>
  <c r="E150" i="1"/>
  <c r="D150" i="1"/>
  <c r="F151" i="1"/>
  <c r="E123" i="1"/>
  <c r="D123" i="1"/>
  <c r="F134" i="1"/>
  <c r="E69" i="1"/>
  <c r="E66" i="1"/>
  <c r="E104" i="1"/>
  <c r="E105" i="1"/>
  <c r="E158" i="1" l="1"/>
  <c r="E157" i="1" s="1"/>
  <c r="E161" i="1"/>
  <c r="E55" i="1"/>
  <c r="E38" i="1"/>
  <c r="E9" i="1"/>
  <c r="F160" i="1"/>
  <c r="F156" i="1"/>
  <c r="F153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3" i="1"/>
  <c r="F132" i="1"/>
  <c r="F131" i="1"/>
  <c r="F130" i="1"/>
  <c r="F129" i="1"/>
  <c r="F128" i="1"/>
  <c r="F127" i="1"/>
  <c r="F126" i="1"/>
  <c r="F125" i="1"/>
  <c r="F124" i="1"/>
  <c r="F122" i="1"/>
  <c r="F121" i="1"/>
  <c r="F119" i="1"/>
  <c r="F117" i="1"/>
  <c r="F116" i="1"/>
  <c r="F115" i="1"/>
  <c r="F113" i="1"/>
  <c r="F111" i="1"/>
  <c r="F106" i="1"/>
  <c r="F103" i="1"/>
  <c r="F100" i="1"/>
  <c r="F99" i="1"/>
  <c r="F98" i="1"/>
  <c r="F97" i="1"/>
  <c r="F96" i="1"/>
  <c r="F95" i="1"/>
  <c r="F94" i="1"/>
  <c r="F93" i="1"/>
  <c r="F91" i="1"/>
  <c r="F90" i="1"/>
  <c r="F88" i="1"/>
  <c r="F87" i="1"/>
  <c r="F86" i="1"/>
  <c r="F85" i="1"/>
  <c r="F83" i="1"/>
  <c r="F81" i="1"/>
  <c r="F79" i="1"/>
  <c r="F77" i="1"/>
  <c r="F74" i="1"/>
  <c r="F68" i="1"/>
  <c r="F64" i="1"/>
  <c r="F63" i="1"/>
  <c r="F62" i="1"/>
  <c r="F61" i="1"/>
  <c r="F58" i="1"/>
  <c r="F56" i="1"/>
  <c r="F53" i="1"/>
  <c r="F51" i="1"/>
  <c r="F50" i="1"/>
  <c r="F49" i="1"/>
  <c r="F47" i="1"/>
  <c r="F45" i="1"/>
  <c r="F43" i="1"/>
  <c r="F37" i="1"/>
  <c r="F34" i="1"/>
  <c r="F32" i="1"/>
  <c r="F29" i="1"/>
  <c r="F26" i="1"/>
  <c r="F25" i="1"/>
  <c r="F23" i="1"/>
  <c r="F21" i="1"/>
  <c r="F20" i="1"/>
  <c r="F19" i="1"/>
  <c r="F18" i="1"/>
  <c r="F13" i="1"/>
  <c r="F12" i="1"/>
  <c r="F11" i="1"/>
  <c r="F10" i="1"/>
  <c r="D149" i="1" l="1"/>
  <c r="F149" i="1" s="1"/>
  <c r="F150" i="1"/>
  <c r="D141" i="1" l="1"/>
  <c r="D135" i="1" s="1"/>
  <c r="E141" i="1"/>
  <c r="D17" i="1"/>
  <c r="D16" i="1" s="1"/>
  <c r="E17" i="1"/>
  <c r="D22" i="1"/>
  <c r="E22" i="1"/>
  <c r="F22" i="1" s="1"/>
  <c r="D28" i="1"/>
  <c r="E28" i="1"/>
  <c r="F28" i="1" s="1"/>
  <c r="D31" i="1"/>
  <c r="E31" i="1"/>
  <c r="F31" i="1" s="1"/>
  <c r="D33" i="1"/>
  <c r="E33" i="1"/>
  <c r="F33" i="1" s="1"/>
  <c r="D36" i="1"/>
  <c r="D35" i="1" s="1"/>
  <c r="E36" i="1"/>
  <c r="D42" i="1"/>
  <c r="E42" i="1"/>
  <c r="F42" i="1" s="1"/>
  <c r="D44" i="1"/>
  <c r="E44" i="1"/>
  <c r="F44" i="1" s="1"/>
  <c r="D46" i="1"/>
  <c r="E46" i="1"/>
  <c r="F46" i="1" s="1"/>
  <c r="D48" i="1"/>
  <c r="E48" i="1"/>
  <c r="F48" i="1" s="1"/>
  <c r="D52" i="1"/>
  <c r="E52" i="1"/>
  <c r="F52" i="1" s="1"/>
  <c r="D55" i="1"/>
  <c r="F55" i="1"/>
  <c r="D57" i="1"/>
  <c r="E57" i="1"/>
  <c r="F57" i="1" s="1"/>
  <c r="D60" i="1"/>
  <c r="D59" i="1" s="1"/>
  <c r="E60" i="1"/>
  <c r="D67" i="1"/>
  <c r="D66" i="1" s="1"/>
  <c r="D65" i="1" s="1"/>
  <c r="E67" i="1"/>
  <c r="D73" i="1"/>
  <c r="D72" i="1" s="1"/>
  <c r="E73" i="1"/>
  <c r="D76" i="1"/>
  <c r="E76" i="1"/>
  <c r="F76" i="1" s="1"/>
  <c r="D78" i="1"/>
  <c r="E78" i="1"/>
  <c r="F78" i="1" s="1"/>
  <c r="D80" i="1"/>
  <c r="E80" i="1"/>
  <c r="F80" i="1" s="1"/>
  <c r="D82" i="1"/>
  <c r="E82" i="1"/>
  <c r="F82" i="1" s="1"/>
  <c r="D84" i="1"/>
  <c r="E84" i="1"/>
  <c r="F84" i="1" s="1"/>
  <c r="D105" i="1"/>
  <c r="D110" i="1"/>
  <c r="D109" i="1" s="1"/>
  <c r="F109" i="1" s="1"/>
  <c r="E110" i="1"/>
  <c r="E109" i="1" s="1"/>
  <c r="D112" i="1"/>
  <c r="D155" i="1"/>
  <c r="D154" i="1" s="1"/>
  <c r="E155" i="1"/>
  <c r="D158" i="1"/>
  <c r="D157" i="1" l="1"/>
  <c r="F157" i="1" s="1"/>
  <c r="F158" i="1"/>
  <c r="D161" i="1"/>
  <c r="F110" i="1"/>
  <c r="D104" i="1"/>
  <c r="F104" i="1" s="1"/>
  <c r="F105" i="1"/>
  <c r="E112" i="1"/>
  <c r="F112" i="1" s="1"/>
  <c r="F123" i="1"/>
  <c r="E59" i="1"/>
  <c r="F59" i="1" s="1"/>
  <c r="F60" i="1"/>
  <c r="F36" i="1"/>
  <c r="E35" i="1"/>
  <c r="F35" i="1" s="1"/>
  <c r="E16" i="1"/>
  <c r="F16" i="1" s="1"/>
  <c r="F17" i="1"/>
  <c r="E154" i="1"/>
  <c r="F154" i="1" s="1"/>
  <c r="F155" i="1"/>
  <c r="E72" i="1"/>
  <c r="F72" i="1" s="1"/>
  <c r="F73" i="1"/>
  <c r="F67" i="1"/>
  <c r="E135" i="1"/>
  <c r="F141" i="1"/>
  <c r="D108" i="1"/>
  <c r="D107" i="1" s="1"/>
  <c r="E30" i="1"/>
  <c r="D54" i="1"/>
  <c r="D75" i="1"/>
  <c r="D71" i="1" s="1"/>
  <c r="E75" i="1"/>
  <c r="E54" i="1"/>
  <c r="E41" i="1"/>
  <c r="F41" i="1" s="1"/>
  <c r="D41" i="1"/>
  <c r="D30" i="1"/>
  <c r="D27" i="1" s="1"/>
  <c r="D9" i="1"/>
  <c r="D8" i="1" s="1"/>
  <c r="F135" i="1" l="1"/>
  <c r="E108" i="1"/>
  <c r="E107" i="1" s="1"/>
  <c r="F54" i="1"/>
  <c r="E40" i="1"/>
  <c r="E8" i="1"/>
  <c r="F8" i="1" s="1"/>
  <c r="F9" i="1"/>
  <c r="E27" i="1"/>
  <c r="F27" i="1" s="1"/>
  <c r="F30" i="1"/>
  <c r="E65" i="1"/>
  <c r="F65" i="1" s="1"/>
  <c r="F66" i="1"/>
  <c r="E71" i="1"/>
  <c r="F71" i="1" s="1"/>
  <c r="F75" i="1"/>
  <c r="D40" i="1"/>
  <c r="D7" i="1" s="1"/>
  <c r="D163" i="1" s="1"/>
  <c r="F40" i="1" l="1"/>
  <c r="F107" i="1"/>
  <c r="F108" i="1"/>
  <c r="E7" i="1"/>
  <c r="E163" i="1" l="1"/>
  <c r="F163" i="1" s="1"/>
  <c r="F7" i="1"/>
</calcChain>
</file>

<file path=xl/sharedStrings.xml><?xml version="1.0" encoding="utf-8"?>
<sst xmlns="http://schemas.openxmlformats.org/spreadsheetml/2006/main" count="331" uniqueCount="317">
  <si>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</si>
  <si>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</si>
  <si>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</si>
  <si>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</si>
  <si>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</si>
  <si>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</si>
  <si>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</si>
  <si>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</si>
  <si>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</si>
  <si>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</si>
  <si>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</si>
  <si>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</si>
  <si>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</si>
  <si>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</si>
  <si>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</si>
  <si>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</si>
  <si>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</si>
  <si>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</si>
  <si>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</si>
  <si>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</si>
  <si>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</si>
  <si>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</si>
  <si>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</si>
  <si>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</si>
  <si>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</si>
  <si>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</si>
  <si>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</si>
  <si>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</si>
  <si>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</si>
  <si>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</si>
  <si>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</si>
  <si>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</si>
  <si>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</si>
  <si>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</si>
  <si>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</si>
  <si>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</si>
  <si>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</si>
  <si>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</si>
  <si>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</si>
  <si>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</si>
  <si>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</si>
  <si>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</si>
  <si>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</si>
  <si>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</si>
  <si>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</si>
  <si>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</si>
  <si>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</si>
  <si>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</si>
  <si>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</si>
  <si>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</si>
  <si>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</si>
  <si>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</si>
  <si>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</si>
  <si>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</si>
  <si>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</si>
  <si>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</si>
  <si>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</si>
  <si>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</si>
  <si>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</si>
  <si>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</si>
  <si>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</si>
  <si>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</si>
  <si>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</si>
  <si>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</si>
  <si>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</si>
  <si>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</si>
  <si>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</si>
  <si>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</si>
  <si>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</si>
  <si>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</si>
  <si>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</si>
  <si>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</si>
  <si>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</si>
  <si>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</si>
  <si>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</si>
  <si>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</si>
  <si>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</si>
  <si>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</si>
  <si>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</si>
  <si>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</si>
  <si>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</si>
  <si>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</si>
  <si>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</si>
  <si>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</si>
  <si>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</si>
  <si>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</si>
  <si>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</si>
  <si>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</si>
  <si>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</si>
  <si>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</si>
  <si>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</si>
  <si>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</si>
  <si>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</si>
  <si>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</si>
  <si>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</si>
  <si>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</si>
  <si>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</si>
  <si>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</si>
  <si>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</si>
  <si>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</si>
  <si>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</si>
  <si>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</si>
  <si>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</si>
  <si>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</si>
  <si>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</si>
  <si>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</si>
  <si>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</si>
  <si>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</si>
  <si>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</si>
  <si>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</si>
  <si>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</si>
  <si>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</si>
  <si>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</si>
  <si>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</si>
  <si>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</si>
  <si>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</si>
  <si>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</si>
  <si>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</si>
  <si>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</si>
  <si>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</si>
  <si>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</si>
  <si>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</si>
  <si>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</si>
  <si>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</si>
  <si>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</si>
  <si>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</si>
  <si>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</si>
  <si>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</si>
  <si>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</si>
  <si>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</si>
  <si>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</si>
  <si>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</si>
  <si>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</si>
  <si>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</si>
  <si>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</si>
  <si>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</si>
  <si>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</si>
  <si>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</si>
  <si>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</si>
  <si>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</si>
  <si>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</si>
  <si>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</si>
  <si>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</si>
  <si>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</si>
  <si>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</si>
  <si>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</si>
  <si>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</si>
  <si>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</si>
  <si>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</si>
  <si>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</si>
  <si>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</si>
  <si>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</si>
  <si>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</si>
  <si>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</si>
  <si>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</si>
  <si>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</si>
  <si>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</si>
  <si>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</si>
  <si>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</si>
  <si>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</si>
  <si>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</si>
  <si>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</si>
  <si>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</si>
  <si>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</si>
  <si>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</si>
  <si>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</si>
  <si>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</si>
  <si>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</si>
  <si>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</si>
  <si>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</si>
  <si>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</si>
  <si>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</si>
  <si>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</si>
  <si>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</si>
  <si>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</si>
  <si>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</si>
  <si>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2 02 39999 04 2217 150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</si>
  <si>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</si>
  <si>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</si>
  <si>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</si>
  <si>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</si>
  <si>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</si>
  <si>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</si>
  <si>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</si>
  <si>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</si>
  <si>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</si>
  <si>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</si>
  <si>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</si>
  <si>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</si>
  <si>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</si>
  <si>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</si>
  <si>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</si>
  <si>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</si>
  <si>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</si>
  <si>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</si>
  <si>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</si>
  <si>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</si>
  <si>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</si>
  <si>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</si>
  <si>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</si>
  <si>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</si>
  <si>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</si>
  <si>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</si>
  <si>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</si>
  <si>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</si>
  <si>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</si>
  <si>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</si>
  <si>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</si>
  <si>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</si>
  <si>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</si>
  <si>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</si>
  <si>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</si>
  <si>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</si>
  <si>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</si>
  <si>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</si>
  <si>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</si>
  <si>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</si>
  <si>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</si>
  <si>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</si>
  <si>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</si>
  <si>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</si>
  <si>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</si>
  <si>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</si>
  <si>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</si>
  <si>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</si>
  <si>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</si>
  <si>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</si>
  <si>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</si>
  <si>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</si>
  <si>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</si>
  <si>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</si>
  <si>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</si>
  <si>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</si>
  <si>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</si>
  <si>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</si>
  <si>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</si>
  <si>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</si>
  <si>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</si>
  <si>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</si>
  <si>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</si>
  <si>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</si>
  <si>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</si>
  <si>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</si>
  <si>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</si>
  <si>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осуществление отдельных государственных полномочий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</si>
  <si>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</si>
  <si>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осуществление отдельных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</si>
  <si>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</si>
  <si>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</si>
  <si>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</si>
  <si>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</si>
  <si>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</si>
  <si>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осуществление государственных полномочий Тверской области по созданию и организации деятельности комиссий по делам несовершеннолетних и защите их прав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</si>
  <si>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</si>
  <si>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государственную регистрацию актов гражданского состояния</t>
  </si>
  <si>
    <t>Субсидии бюджетам на подготовку проектов межевания земельных участков и на проведение кадастровых работ</t>
  </si>
  <si>
    <t>2 02 25599 04 0000 150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</si>
  <si>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</si>
  <si>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</si>
  <si>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2 02 40000 00 0000 150</t>
  </si>
  <si>
    <t>Иные межбюджетные трансферты</t>
  </si>
  <si>
    <t>2 02 49999 00 9000 150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</si>
  <si>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в рамках реализации программ поддержки местных инициатив</t>
  </si>
  <si>
    <t>2 02 49999 00 0000 150</t>
  </si>
  <si>
    <t>Прочие межбюджетные трансферты, передаваемые бюджетам</t>
  </si>
  <si>
    <t>2 02 29999 04 2075 150</t>
  </si>
  <si>
    <t>Субсидии на приобретение и установку плоскостных спортивных сооружений и оборудования на плоскостные спортивные сооружения  на территории Тверской области</t>
  </si>
  <si>
    <t>Приложение 1                                          к постановлению Администрации Удомельского городского округа от__.__.2023 №__</t>
  </si>
  <si>
    <t>Код дохода бюджетной классификации Российской Федерации</t>
  </si>
  <si>
    <t>Утверждено решением о бюджете Удомельского городского округа с учетом изменений (тыс. руб.)</t>
  </si>
  <si>
    <t>Кассовое исполнение (тыс. руб.)</t>
  </si>
  <si>
    <t>Исполнено в %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</si>
  <si>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</si>
  <si>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1 01 02130 01 0000 110</t>
  </si>
  <si>
    <t>св.100</t>
  </si>
  <si>
    <t>1 05 02000 02 0000 110</t>
  </si>
  <si>
    <t>Единый налог на вменённый доход для отдельных видов деятельности</t>
  </si>
  <si>
    <t>1 08 07000 01 0000 110</t>
  </si>
  <si>
    <t>Государственная пошлина за государственную регистрацию, а так же за совершение прочих юридически значимых действий</t>
  </si>
  <si>
    <t>1 08 07173 01 0000 110</t>
  </si>
  <si>
    <t xml:space="preserve">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</si>
  <si>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1 13 02990 04 0000 130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</si>
  <si>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</si>
  <si>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</si>
  <si>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</si>
  <si>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1 16 01080 01 0000 140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</si>
  <si>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</si>
  <si>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</si>
  <si>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1 16 01123 01 0000 140</t>
  </si>
  <si>
    <t>Административные штрафы, установленные главой 12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</si>
  <si>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1 16 10123 04 0000 140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</si>
  <si>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</si>
  <si>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2 19 00000 00 0000 000</t>
  </si>
  <si>
    <t>Возрат остатков субсидий, субвенций и иных межбюджетных трансфертов, имеющих целевое назаначение,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</si>
  <si>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</si>
  <si>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</si>
  <si>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безвозмездные поступления в бюджеты городских округов (Средства на проведение ремонта "Обелиска Победы-воинам, павшим в годы ВОВ")</t>
  </si>
  <si>
    <r>
      <t xml:space="preserve">Субсидии бюджетам </t>
    </r>
    <r>
      <rPr>
        <sz val="11"/>
        <color rgb="FF000000"/>
        <rFont val="Times New Roman"/>
        <family val="1"/>
        <charset val="204"/>
      </rPr>
      <t>бюджетной системы</t>
    </r>
    <r>
      <rPr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</si>
  <si>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2 07 04050 04 0000 150</t>
  </si>
  <si>
    <t>Отчет об исполенении бюджета Удомельского городского округа по кодам классификации доходов бюджета за полугодие 2023 года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</si>
  <si>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</si>
  <si>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</si>
  <si>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</si>
  <si>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</si>
  <si>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2 02 20216 04 2179 150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</si>
  <si>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(на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пользования)</t>
  </si>
  <si>
    <t>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</si>
  <si>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</si>
  <si>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2 02 25519 04 0000 150</t>
  </si>
  <si>
    <t>Субсидии бюджетам городских округов на поддержку отрасли культуры</t>
  </si>
  <si>
    <t>Прочие субсидии бюджетам городских округов (на реализацию программ по поддержке местных инициатив по проекту "Капитальный ремонт ограждения гражданского кладбища с.Еремково по адресу: Тверская обл., Удомельский городской округ, с. Еремково")</t>
  </si>
  <si>
    <t>2 02 29999 04 9022 150</t>
  </si>
  <si>
    <t>2 02 29999 04 9023 150</t>
  </si>
  <si>
    <t>2 02 49999 00 2164 150</t>
  </si>
  <si>
    <t xml:space="preserve"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</t>
  </si>
  <si>
    <t>Прочие межбюджетные трансферты, передаваемые бюджетам на реализацию образовательных проектов в рамках реализации программ поддержки школьных инициатив Тверской области</t>
  </si>
  <si>
    <t>2 02 49999 00 8002 150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</si>
</sst>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0_-;\-* #,##0.00_-;_-* &quot;-&quot;??_-;_-@_-"/>
    <numFmt numFmtId="167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165" fontId="0" fillId="0" borderId="0" xfId="0" applyNumberFormat="1"/>
    <xf numFmtId="165" fontId="3" fillId="0" borderId="0" xfId="0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/>
    <xf numFmtId="0" fontId="1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justify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justify" vertical="top"/>
    </xf>
    <xf numFmtId="0" fontId="3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1" xfId="13" applyNumberFormat="1" applyFont="1" applyFill="1" applyBorder="1" applyAlignment="1">
      <alignment horizontal="center" vertical="center"/>
    </xf>
    <xf numFmtId="165" fontId="6" fillId="2" borderId="1" xfId="10" applyNumberFormat="1" applyFont="1" applyFill="1" applyBorder="1" applyAlignment="1">
      <alignment horizontal="center" vertical="center"/>
    </xf>
    <xf numFmtId="165" fontId="6" fillId="2" borderId="1" xfId="4" applyNumberFormat="1" applyFont="1" applyFill="1" applyBorder="1" applyAlignment="1">
      <alignment horizontal="center" vertical="center" wrapText="1"/>
    </xf>
    <xf numFmtId="165" fontId="5" fillId="2" borderId="1" xfId="12" applyNumberFormat="1" applyFont="1" applyFill="1" applyBorder="1" applyAlignment="1">
      <alignment horizontal="center" vertical="center"/>
    </xf>
    <xf numFmtId="165" fontId="5" fillId="2" borderId="1" xfId="11" applyNumberFormat="1" applyFont="1" applyFill="1" applyBorder="1" applyAlignment="1">
      <alignment horizontal="center" vertical="center" wrapText="1"/>
    </xf>
    <xf numFmtId="165" fontId="6" fillId="2" borderId="1" xfId="11" applyNumberFormat="1" applyFont="1" applyFill="1" applyBorder="1" applyAlignment="1">
      <alignment horizontal="center" vertical="center"/>
    </xf>
    <xf numFmtId="165" fontId="5" fillId="2" borderId="1" xfId="9" applyNumberFormat="1" applyFont="1" applyFill="1" applyBorder="1" applyAlignment="1">
      <alignment horizontal="center" vertical="center"/>
    </xf>
    <xf numFmtId="165" fontId="6" fillId="2" borderId="1" xfId="5" applyNumberFormat="1" applyFont="1" applyFill="1" applyBorder="1" applyAlignment="1">
      <alignment horizontal="center" vertical="center"/>
    </xf>
    <xf numFmtId="165" fontId="6" fillId="2" borderId="1" xfId="8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165" fontId="5" fillId="2" borderId="1" xfId="4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5" fillId="2" borderId="1" xfId="7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/>
    </xf>
    <xf numFmtId="165" fontId="6" fillId="2" borderId="1" xfId="6" applyNumberFormat="1" applyFont="1" applyFill="1" applyBorder="1" applyAlignment="1">
      <alignment horizontal="center" vertical="center" wrapText="1"/>
    </xf>
    <xf numFmtId="165" fontId="3" fillId="2" borderId="1" xfId="8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0" xfId="5"/>
    <cellStyle name="Обычный 11" xfId="8"/>
    <cellStyle name="Обычный 11 2" xfId="14"/>
    <cellStyle name="Обычный 2 2" xfId="13"/>
    <cellStyle name="Обычный 8" xfId="7"/>
    <cellStyle name="Обычный_Прилож. № (общее образ) " xfId="12"/>
    <cellStyle name="Финансовый 10" xfId="1"/>
    <cellStyle name="Финансовый 2" xfId="4"/>
    <cellStyle name="Финансовый 2 2" xfId="11"/>
    <cellStyle name="Финансовый 3 5" xfId="9"/>
    <cellStyle name="Финансовый 4" xfId="10"/>
    <cellStyle name="Финансовый 6" xfId="6"/>
    <cellStyle name="Финансовый 8" xfId="3"/>
    <cellStyle name="Финансовый_Прилож. № (общее образ)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"/>
  <sheetViews>
    <sheetView tabSelected="1" topLeftCell="B1" zoomScale="118" zoomScaleNormal="118" zoomScaleSheetLayoutView="142" workbookViewId="0">
      <selection activeCell="D6" sqref="D6:F163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1.42578125" customWidth="1"/>
    <col min="6" max="6" width="11.7109375" customWidth="1"/>
    <col min="8" max="8" width="9.140625" customWidth="1"/>
  </cols>
  <sheetData>
    <row r="1" spans="1:7" ht="69" customHeight="1" x14ac:dyDescent="0.25">
      <c r="C1" s="8"/>
      <c r="D1" s="43" t="s">
        <v>267</v>
      </c>
      <c r="E1" s="43"/>
      <c r="F1" s="43"/>
    </row>
    <row r="2" spans="1:7" x14ac:dyDescent="0.25">
      <c r="B2" s="4"/>
      <c r="C2" s="4"/>
      <c r="D2" s="4"/>
      <c r="E2" s="4"/>
      <c r="F2" s="4"/>
    </row>
    <row r="3" spans="1:7" x14ac:dyDescent="0.25">
      <c r="B3" s="44" t="s">
        <v>299</v>
      </c>
      <c r="C3" s="44"/>
      <c r="D3" s="44"/>
      <c r="E3" s="44"/>
      <c r="F3" s="44"/>
      <c r="G3" s="9"/>
    </row>
    <row r="4" spans="1:7" x14ac:dyDescent="0.25">
      <c r="A4" s="1"/>
      <c r="B4" s="44"/>
      <c r="C4" s="44"/>
      <c r="D4" s="44"/>
      <c r="E4" s="44"/>
      <c r="F4" s="44"/>
      <c r="G4" s="9"/>
    </row>
    <row r="5" spans="1:7" x14ac:dyDescent="0.25">
      <c r="B5" s="4"/>
      <c r="C5" s="4"/>
      <c r="D5" s="4"/>
      <c r="E5" s="4"/>
      <c r="F5" s="10" t="s">
        <v>0</v>
      </c>
    </row>
    <row r="6" spans="1:7" ht="179.25" customHeight="1" x14ac:dyDescent="0.25">
      <c r="B6" s="12" t="s">
        <v>268</v>
      </c>
      <c r="C6" s="12" t="s">
        <v>7</v>
      </c>
      <c r="D6" s="45" t="s">
        <v>269</v>
      </c>
      <c r="E6" s="46" t="s">
        <v>270</v>
      </c>
      <c r="F6" s="46" t="s">
        <v>271</v>
      </c>
    </row>
    <row r="7" spans="1:7" ht="15" customHeight="1" x14ac:dyDescent="0.25">
      <c r="B7" s="21" t="s">
        <v>1</v>
      </c>
      <c r="C7" s="22" t="s">
        <v>2</v>
      </c>
      <c r="D7" s="47">
        <f>D8+D16+D22+D27+D35+D40+D59+D65+D71+D84+D104</f>
        <v>493845.80000000005</v>
      </c>
      <c r="E7" s="47">
        <f>E8+E16+E22+E27+E35+E40+E59+E65+E71+E84+E104</f>
        <v>249684.49999999997</v>
      </c>
      <c r="F7" s="47">
        <f>E7/D7*100</f>
        <v>50.559202892886802</v>
      </c>
    </row>
    <row r="8" spans="1:7" ht="14.25" customHeight="1" x14ac:dyDescent="0.25">
      <c r="B8" s="21" t="s">
        <v>3</v>
      </c>
      <c r="C8" s="21" t="s">
        <v>4</v>
      </c>
      <c r="D8" s="47">
        <f>SUM(D9)</f>
        <v>370965.2</v>
      </c>
      <c r="E8" s="47">
        <f>SUM(E9)</f>
        <v>195127.39999999997</v>
      </c>
      <c r="F8" s="47">
        <f t="shared" ref="F8:F78" si="0">E8/D8*100</f>
        <v>52.599920423802551</v>
      </c>
    </row>
    <row r="9" spans="1:7" ht="15" customHeight="1" x14ac:dyDescent="0.25">
      <c r="B9" s="21" t="s">
        <v>5</v>
      </c>
      <c r="C9" s="22" t="s">
        <v>6</v>
      </c>
      <c r="D9" s="47">
        <f>SUM(D10:D13)</f>
        <v>370965.2</v>
      </c>
      <c r="E9" s="47">
        <f>SUM(E10:E15)</f>
        <v>195127.39999999997</v>
      </c>
      <c r="F9" s="47">
        <f t="shared" si="0"/>
        <v>52.599920423802551</v>
      </c>
    </row>
    <row r="10" spans="1:7" ht="111.6" customHeight="1" x14ac:dyDescent="0.25">
      <c r="B10" s="21" t="s">
        <v>8</v>
      </c>
      <c r="C10" s="22" t="s">
        <v>9</v>
      </c>
      <c r="D10" s="47">
        <v>365710.9</v>
      </c>
      <c r="E10" s="47">
        <v>193683.9</v>
      </c>
      <c r="F10" s="47">
        <f t="shared" si="0"/>
        <v>52.96093170862558</v>
      </c>
    </row>
    <row r="11" spans="1:7" ht="135" customHeight="1" x14ac:dyDescent="0.25">
      <c r="B11" s="21" t="s">
        <v>10</v>
      </c>
      <c r="C11" s="22" t="s">
        <v>11</v>
      </c>
      <c r="D11" s="47">
        <v>471.8</v>
      </c>
      <c r="E11" s="47">
        <v>81.5</v>
      </c>
      <c r="F11" s="47">
        <f t="shared" si="0"/>
        <v>17.274268757948281</v>
      </c>
    </row>
    <row r="12" spans="1:7" ht="76.5" customHeight="1" x14ac:dyDescent="0.25">
      <c r="B12" s="21" t="s">
        <v>12</v>
      </c>
      <c r="C12" s="22" t="s">
        <v>13</v>
      </c>
      <c r="D12" s="47">
        <v>2317.6999999999998</v>
      </c>
      <c r="E12" s="47">
        <v>219.8</v>
      </c>
      <c r="F12" s="47">
        <f t="shared" si="0"/>
        <v>9.483539716097857</v>
      </c>
    </row>
    <row r="13" spans="1:7" ht="63" customHeight="1" x14ac:dyDescent="0.25">
      <c r="B13" s="21" t="s">
        <v>177</v>
      </c>
      <c r="C13" s="22" t="s">
        <v>178</v>
      </c>
      <c r="D13" s="47">
        <v>2464.8000000000002</v>
      </c>
      <c r="E13" s="47">
        <v>259.8</v>
      </c>
      <c r="F13" s="47">
        <f t="shared" si="0"/>
        <v>10.540408958130477</v>
      </c>
    </row>
    <row r="14" spans="1:7" s="17" customFormat="1" ht="63" customHeight="1" x14ac:dyDescent="0.25">
      <c r="B14" s="21" t="s">
        <v>273</v>
      </c>
      <c r="C14" s="22" t="s">
        <v>272</v>
      </c>
      <c r="D14" s="47"/>
      <c r="E14" s="47">
        <v>714.5</v>
      </c>
      <c r="F14" s="47" t="s">
        <v>274</v>
      </c>
    </row>
    <row r="15" spans="1:7" s="11" customFormat="1" ht="77.25" customHeight="1" x14ac:dyDescent="0.25">
      <c r="B15" s="21" t="s">
        <v>300</v>
      </c>
      <c r="C15" s="22" t="s">
        <v>301</v>
      </c>
      <c r="D15" s="47"/>
      <c r="E15" s="47">
        <v>167.9</v>
      </c>
      <c r="F15" s="47" t="s">
        <v>274</v>
      </c>
    </row>
    <row r="16" spans="1:7" ht="43.5" customHeight="1" x14ac:dyDescent="0.25">
      <c r="B16" s="21" t="s">
        <v>14</v>
      </c>
      <c r="C16" s="22" t="s">
        <v>15</v>
      </c>
      <c r="D16" s="47">
        <f>SUM(D17)</f>
        <v>25576.899999999998</v>
      </c>
      <c r="E16" s="47">
        <f>SUM(E17)</f>
        <v>13937.900000000001</v>
      </c>
      <c r="F16" s="47">
        <f t="shared" si="0"/>
        <v>54.494094280385831</v>
      </c>
    </row>
    <row r="17" spans="2:6" ht="45" x14ac:dyDescent="0.25">
      <c r="B17" s="32" t="s">
        <v>16</v>
      </c>
      <c r="C17" s="23" t="s">
        <v>17</v>
      </c>
      <c r="D17" s="47">
        <f>SUM(D18:D21)</f>
        <v>25576.899999999998</v>
      </c>
      <c r="E17" s="47">
        <f>SUM(E18:E21)</f>
        <v>13937.900000000001</v>
      </c>
      <c r="F17" s="47">
        <f t="shared" si="0"/>
        <v>54.494094280385831</v>
      </c>
    </row>
    <row r="18" spans="2:6" ht="63" customHeight="1" x14ac:dyDescent="0.25">
      <c r="B18" s="21" t="s">
        <v>18</v>
      </c>
      <c r="C18" s="23" t="s">
        <v>19</v>
      </c>
      <c r="D18" s="47">
        <v>12114.5</v>
      </c>
      <c r="E18" s="47">
        <v>7185.1</v>
      </c>
      <c r="F18" s="47">
        <f t="shared" si="0"/>
        <v>59.309917867018868</v>
      </c>
    </row>
    <row r="19" spans="2:6" ht="92.25" customHeight="1" x14ac:dyDescent="0.25">
      <c r="B19" s="21" t="s">
        <v>20</v>
      </c>
      <c r="C19" s="23" t="s">
        <v>21</v>
      </c>
      <c r="D19" s="47">
        <v>84.1</v>
      </c>
      <c r="E19" s="47">
        <v>37.299999999999997</v>
      </c>
      <c r="F19" s="47">
        <f t="shared" si="0"/>
        <v>44.351961950059454</v>
      </c>
    </row>
    <row r="20" spans="2:6" ht="93" customHeight="1" x14ac:dyDescent="0.25">
      <c r="B20" s="21" t="s">
        <v>22</v>
      </c>
      <c r="C20" s="23" t="s">
        <v>23</v>
      </c>
      <c r="D20" s="47">
        <v>14976</v>
      </c>
      <c r="E20" s="47">
        <v>7612</v>
      </c>
      <c r="F20" s="47">
        <f t="shared" si="0"/>
        <v>50.827991452991448</v>
      </c>
    </row>
    <row r="21" spans="2:6" ht="90.75" customHeight="1" x14ac:dyDescent="0.25">
      <c r="B21" s="21" t="s">
        <v>24</v>
      </c>
      <c r="C21" s="23" t="s">
        <v>25</v>
      </c>
      <c r="D21" s="47">
        <v>-1597.7</v>
      </c>
      <c r="E21" s="47">
        <v>-896.5</v>
      </c>
      <c r="F21" s="47">
        <f t="shared" si="0"/>
        <v>56.111910871878322</v>
      </c>
    </row>
    <row r="22" spans="2:6" ht="16.5" customHeight="1" x14ac:dyDescent="0.25">
      <c r="B22" s="21" t="s">
        <v>26</v>
      </c>
      <c r="C22" s="22" t="s">
        <v>27</v>
      </c>
      <c r="D22" s="47">
        <f>SUM(D23:D26)</f>
        <v>24026.5</v>
      </c>
      <c r="E22" s="47">
        <f>SUM(E23:E26)</f>
        <v>11203</v>
      </c>
      <c r="F22" s="47">
        <f t="shared" si="0"/>
        <v>46.627681934530621</v>
      </c>
    </row>
    <row r="23" spans="2:6" ht="39.6" customHeight="1" x14ac:dyDescent="0.25">
      <c r="B23" s="21" t="s">
        <v>206</v>
      </c>
      <c r="C23" s="22" t="s">
        <v>205</v>
      </c>
      <c r="D23" s="47">
        <v>16108.5</v>
      </c>
      <c r="E23" s="47">
        <v>9659.5</v>
      </c>
      <c r="F23" s="47">
        <f t="shared" si="0"/>
        <v>59.96523574510352</v>
      </c>
    </row>
    <row r="24" spans="2:6" s="11" customFormat="1" ht="32.25" customHeight="1" x14ac:dyDescent="0.25">
      <c r="B24" s="21" t="s">
        <v>275</v>
      </c>
      <c r="C24" s="21" t="s">
        <v>276</v>
      </c>
      <c r="D24" s="47"/>
      <c r="E24" s="47">
        <v>37.6</v>
      </c>
      <c r="F24" s="47"/>
    </row>
    <row r="25" spans="2:6" x14ac:dyDescent="0.25">
      <c r="B25" s="21" t="s">
        <v>28</v>
      </c>
      <c r="C25" s="21" t="s">
        <v>29</v>
      </c>
      <c r="D25" s="47">
        <v>191</v>
      </c>
      <c r="E25" s="47">
        <v>104.1</v>
      </c>
      <c r="F25" s="47">
        <f t="shared" si="0"/>
        <v>54.502617801047116</v>
      </c>
    </row>
    <row r="26" spans="2:6" ht="30.75" customHeight="1" x14ac:dyDescent="0.25">
      <c r="B26" s="21" t="s">
        <v>30</v>
      </c>
      <c r="C26" s="24" t="s">
        <v>31</v>
      </c>
      <c r="D26" s="47">
        <v>7727</v>
      </c>
      <c r="E26" s="47">
        <v>1401.8</v>
      </c>
      <c r="F26" s="47">
        <f t="shared" si="0"/>
        <v>18.141581467581208</v>
      </c>
    </row>
    <row r="27" spans="2:6" ht="15.75" customHeight="1" x14ac:dyDescent="0.25">
      <c r="B27" s="33" t="s">
        <v>73</v>
      </c>
      <c r="C27" s="34" t="s">
        <v>74</v>
      </c>
      <c r="D27" s="47">
        <f>SUM(D28+D30)</f>
        <v>42953</v>
      </c>
      <c r="E27" s="47">
        <f>SUM(E28+E30)</f>
        <v>14151.6</v>
      </c>
      <c r="F27" s="47">
        <f t="shared" si="0"/>
        <v>32.946709193769934</v>
      </c>
    </row>
    <row r="28" spans="2:6" ht="16.5" customHeight="1" x14ac:dyDescent="0.25">
      <c r="B28" s="21" t="s">
        <v>75</v>
      </c>
      <c r="C28" s="22" t="s">
        <v>76</v>
      </c>
      <c r="D28" s="47">
        <f>SUM(D29)</f>
        <v>9287</v>
      </c>
      <c r="E28" s="47">
        <f t="shared" ref="E28" si="1">SUM(E29)</f>
        <v>653.5</v>
      </c>
      <c r="F28" s="47">
        <f t="shared" si="0"/>
        <v>7.0367179928932915</v>
      </c>
    </row>
    <row r="29" spans="2:6" ht="60" customHeight="1" x14ac:dyDescent="0.25">
      <c r="B29" s="21" t="s">
        <v>90</v>
      </c>
      <c r="C29" s="22" t="s">
        <v>89</v>
      </c>
      <c r="D29" s="47">
        <v>9287</v>
      </c>
      <c r="E29" s="47">
        <v>653.5</v>
      </c>
      <c r="F29" s="47">
        <f t="shared" si="0"/>
        <v>7.0367179928932915</v>
      </c>
    </row>
    <row r="30" spans="2:6" ht="15.75" customHeight="1" x14ac:dyDescent="0.25">
      <c r="B30" s="21" t="s">
        <v>77</v>
      </c>
      <c r="C30" s="22" t="s">
        <v>78</v>
      </c>
      <c r="D30" s="47">
        <f>SUM(D31+D33)</f>
        <v>33666</v>
      </c>
      <c r="E30" s="47">
        <f t="shared" ref="E30" si="2">SUM(E31+E33)</f>
        <v>13498.1</v>
      </c>
      <c r="F30" s="47">
        <f t="shared" si="0"/>
        <v>40.094160280401589</v>
      </c>
    </row>
    <row r="31" spans="2:6" ht="16.5" customHeight="1" x14ac:dyDescent="0.25">
      <c r="B31" s="21" t="s">
        <v>79</v>
      </c>
      <c r="C31" s="21" t="s">
        <v>83</v>
      </c>
      <c r="D31" s="47">
        <f>D32</f>
        <v>24724</v>
      </c>
      <c r="E31" s="47">
        <f t="shared" ref="E31" si="3">E32</f>
        <v>13102.6</v>
      </c>
      <c r="F31" s="47">
        <f t="shared" si="0"/>
        <v>52.995469988674969</v>
      </c>
    </row>
    <row r="32" spans="2:6" ht="46.5" customHeight="1" x14ac:dyDescent="0.25">
      <c r="B32" s="21" t="s">
        <v>82</v>
      </c>
      <c r="C32" s="21" t="s">
        <v>81</v>
      </c>
      <c r="D32" s="47">
        <v>24724</v>
      </c>
      <c r="E32" s="47">
        <v>13102.6</v>
      </c>
      <c r="F32" s="47">
        <f t="shared" si="0"/>
        <v>52.995469988674969</v>
      </c>
    </row>
    <row r="33" spans="2:6" ht="14.25" customHeight="1" x14ac:dyDescent="0.25">
      <c r="B33" s="21" t="s">
        <v>80</v>
      </c>
      <c r="C33" s="21" t="s">
        <v>84</v>
      </c>
      <c r="D33" s="47">
        <f>SUM(D34)</f>
        <v>8942</v>
      </c>
      <c r="E33" s="47">
        <f>SUM(E34)</f>
        <v>395.5</v>
      </c>
      <c r="F33" s="47">
        <f t="shared" si="0"/>
        <v>4.4229478863788865</v>
      </c>
    </row>
    <row r="34" spans="2:6" ht="48" customHeight="1" x14ac:dyDescent="0.25">
      <c r="B34" s="21" t="s">
        <v>86</v>
      </c>
      <c r="C34" s="21" t="s">
        <v>85</v>
      </c>
      <c r="D34" s="47">
        <v>8942</v>
      </c>
      <c r="E34" s="47">
        <v>395.5</v>
      </c>
      <c r="F34" s="47">
        <f t="shared" si="0"/>
        <v>4.4229478863788865</v>
      </c>
    </row>
    <row r="35" spans="2:6" ht="15" customHeight="1" x14ac:dyDescent="0.25">
      <c r="B35" s="21" t="s">
        <v>69</v>
      </c>
      <c r="C35" s="21" t="s">
        <v>70</v>
      </c>
      <c r="D35" s="47">
        <f>D36+D38</f>
        <v>4918</v>
      </c>
      <c r="E35" s="47">
        <f>E36+E38</f>
        <v>1519.1</v>
      </c>
      <c r="F35" s="47">
        <f t="shared" si="0"/>
        <v>30.888572590483935</v>
      </c>
    </row>
    <row r="36" spans="2:6" ht="48" customHeight="1" x14ac:dyDescent="0.25">
      <c r="B36" s="21" t="s">
        <v>87</v>
      </c>
      <c r="C36" s="21" t="s">
        <v>88</v>
      </c>
      <c r="D36" s="47">
        <f>D37</f>
        <v>4918</v>
      </c>
      <c r="E36" s="47">
        <f>E37</f>
        <v>1515.8</v>
      </c>
      <c r="F36" s="47">
        <f t="shared" si="0"/>
        <v>30.82147214314762</v>
      </c>
    </row>
    <row r="37" spans="2:6" ht="89.25" customHeight="1" x14ac:dyDescent="0.25">
      <c r="B37" s="21" t="s">
        <v>71</v>
      </c>
      <c r="C37" s="22" t="s">
        <v>72</v>
      </c>
      <c r="D37" s="47">
        <v>4918</v>
      </c>
      <c r="E37" s="47">
        <v>1515.8</v>
      </c>
      <c r="F37" s="47">
        <f t="shared" si="0"/>
        <v>30.82147214314762</v>
      </c>
    </row>
    <row r="38" spans="2:6" s="13" customFormat="1" ht="60" x14ac:dyDescent="0.25">
      <c r="B38" s="21" t="s">
        <v>277</v>
      </c>
      <c r="C38" s="22" t="s">
        <v>278</v>
      </c>
      <c r="D38" s="47"/>
      <c r="E38" s="47">
        <f>E39</f>
        <v>3.3</v>
      </c>
      <c r="F38" s="47" t="s">
        <v>274</v>
      </c>
    </row>
    <row r="39" spans="2:6" s="13" customFormat="1" ht="138" customHeight="1" x14ac:dyDescent="0.25">
      <c r="B39" s="21" t="s">
        <v>279</v>
      </c>
      <c r="C39" s="22" t="s">
        <v>280</v>
      </c>
      <c r="D39" s="47"/>
      <c r="E39" s="47">
        <v>3.3</v>
      </c>
      <c r="F39" s="47" t="s">
        <v>274</v>
      </c>
    </row>
    <row r="40" spans="2:6" ht="44.25" customHeight="1" x14ac:dyDescent="0.25">
      <c r="B40" s="16" t="s">
        <v>32</v>
      </c>
      <c r="C40" s="22" t="s">
        <v>33</v>
      </c>
      <c r="D40" s="47">
        <f>SUM(D41+D50+D52+D54)</f>
        <v>16625.7</v>
      </c>
      <c r="E40" s="47">
        <f>E41+E52+E54</f>
        <v>5363.5</v>
      </c>
      <c r="F40" s="47">
        <f t="shared" si="0"/>
        <v>32.260295807093833</v>
      </c>
    </row>
    <row r="41" spans="2:6" ht="136.5" customHeight="1" x14ac:dyDescent="0.25">
      <c r="B41" s="21" t="s">
        <v>34</v>
      </c>
      <c r="C41" s="22" t="s">
        <v>35</v>
      </c>
      <c r="D41" s="47">
        <f>D42+D44+D46+D48</f>
        <v>13711.9</v>
      </c>
      <c r="E41" s="47">
        <f>E42+E44+E46+E48</f>
        <v>3674.6</v>
      </c>
      <c r="F41" s="47">
        <f t="shared" si="0"/>
        <v>26.798620176634895</v>
      </c>
    </row>
    <row r="42" spans="2:6" ht="86.45" customHeight="1" x14ac:dyDescent="0.25">
      <c r="B42" s="21" t="s">
        <v>36</v>
      </c>
      <c r="C42" s="22" t="s">
        <v>37</v>
      </c>
      <c r="D42" s="47">
        <f>D43</f>
        <v>8300</v>
      </c>
      <c r="E42" s="47">
        <f>E43</f>
        <v>2130.6</v>
      </c>
      <c r="F42" s="47">
        <f t="shared" si="0"/>
        <v>25.669879518072285</v>
      </c>
    </row>
    <row r="43" spans="2:6" ht="105" customHeight="1" x14ac:dyDescent="0.25">
      <c r="B43" s="21" t="s">
        <v>91</v>
      </c>
      <c r="C43" s="25" t="s">
        <v>92</v>
      </c>
      <c r="D43" s="47">
        <v>8300</v>
      </c>
      <c r="E43" s="47">
        <v>2130.6</v>
      </c>
      <c r="F43" s="47">
        <f t="shared" si="0"/>
        <v>25.669879518072285</v>
      </c>
    </row>
    <row r="44" spans="2:6" ht="104.25" customHeight="1" x14ac:dyDescent="0.25">
      <c r="B44" s="26" t="s">
        <v>67</v>
      </c>
      <c r="C44" s="22" t="s">
        <v>68</v>
      </c>
      <c r="D44" s="47">
        <f>D45</f>
        <v>1350</v>
      </c>
      <c r="E44" s="47">
        <f t="shared" ref="E44" si="4">E45</f>
        <v>273.10000000000002</v>
      </c>
      <c r="F44" s="47">
        <f t="shared" si="0"/>
        <v>20.229629629629631</v>
      </c>
    </row>
    <row r="45" spans="2:6" ht="105" customHeight="1" x14ac:dyDescent="0.25">
      <c r="B45" s="26" t="s">
        <v>93</v>
      </c>
      <c r="C45" s="22" t="s">
        <v>94</v>
      </c>
      <c r="D45" s="47">
        <v>1350</v>
      </c>
      <c r="E45" s="47">
        <v>273.10000000000002</v>
      </c>
      <c r="F45" s="47">
        <f t="shared" si="0"/>
        <v>20.229629629629631</v>
      </c>
    </row>
    <row r="46" spans="2:6" ht="105" customHeight="1" x14ac:dyDescent="0.25">
      <c r="B46" s="26" t="s">
        <v>97</v>
      </c>
      <c r="C46" s="25" t="s">
        <v>98</v>
      </c>
      <c r="D46" s="47">
        <f>D47</f>
        <v>718.8</v>
      </c>
      <c r="E46" s="47">
        <f t="shared" ref="E46" si="5">E47</f>
        <v>370.3</v>
      </c>
      <c r="F46" s="47">
        <f t="shared" si="0"/>
        <v>51.516416249304399</v>
      </c>
    </row>
    <row r="47" spans="2:6" ht="91.5" customHeight="1" x14ac:dyDescent="0.25">
      <c r="B47" s="21" t="s">
        <v>99</v>
      </c>
      <c r="C47" s="22" t="s">
        <v>100</v>
      </c>
      <c r="D47" s="47">
        <v>718.8</v>
      </c>
      <c r="E47" s="47">
        <v>370.3</v>
      </c>
      <c r="F47" s="47">
        <f t="shared" si="0"/>
        <v>51.516416249304399</v>
      </c>
    </row>
    <row r="48" spans="2:6" ht="60" x14ac:dyDescent="0.25">
      <c r="B48" s="21" t="s">
        <v>38</v>
      </c>
      <c r="C48" s="22" t="s">
        <v>39</v>
      </c>
      <c r="D48" s="47">
        <f>D49</f>
        <v>3343.1</v>
      </c>
      <c r="E48" s="47">
        <f>E49</f>
        <v>900.6</v>
      </c>
      <c r="F48" s="47">
        <f t="shared" si="0"/>
        <v>26.939068529209422</v>
      </c>
    </row>
    <row r="49" spans="2:6" ht="46.5" customHeight="1" x14ac:dyDescent="0.25">
      <c r="B49" s="21" t="s">
        <v>95</v>
      </c>
      <c r="C49" s="23" t="s">
        <v>96</v>
      </c>
      <c r="D49" s="47">
        <v>3343.1</v>
      </c>
      <c r="E49" s="47">
        <v>900.6</v>
      </c>
      <c r="F49" s="47">
        <f t="shared" si="0"/>
        <v>26.939068529209422</v>
      </c>
    </row>
    <row r="50" spans="2:6" ht="106.5" hidden="1" customHeight="1" x14ac:dyDescent="0.25">
      <c r="B50" s="21" t="s">
        <v>113</v>
      </c>
      <c r="C50" s="30" t="s">
        <v>114</v>
      </c>
      <c r="D50" s="47"/>
      <c r="E50" s="47"/>
      <c r="F50" s="47" t="e">
        <f t="shared" si="0"/>
        <v>#DIV/0!</v>
      </c>
    </row>
    <row r="51" spans="2:6" ht="89.25" hidden="1" customHeight="1" x14ac:dyDescent="0.25">
      <c r="B51" s="21" t="s">
        <v>115</v>
      </c>
      <c r="C51" s="23" t="s">
        <v>116</v>
      </c>
      <c r="D51" s="47"/>
      <c r="E51" s="47"/>
      <c r="F51" s="47" t="e">
        <f t="shared" si="0"/>
        <v>#DIV/0!</v>
      </c>
    </row>
    <row r="52" spans="2:6" ht="35.25" customHeight="1" x14ac:dyDescent="0.25">
      <c r="B52" s="21" t="s">
        <v>211</v>
      </c>
      <c r="C52" s="23" t="s">
        <v>212</v>
      </c>
      <c r="D52" s="47">
        <f>D53</f>
        <v>282.5</v>
      </c>
      <c r="E52" s="47">
        <f t="shared" ref="E52" si="6">E53</f>
        <v>0</v>
      </c>
      <c r="F52" s="47">
        <f t="shared" si="0"/>
        <v>0</v>
      </c>
    </row>
    <row r="53" spans="2:6" ht="77.25" customHeight="1" x14ac:dyDescent="0.25">
      <c r="B53" s="21" t="s">
        <v>213</v>
      </c>
      <c r="C53" s="23" t="s">
        <v>214</v>
      </c>
      <c r="D53" s="47">
        <v>282.5</v>
      </c>
      <c r="E53" s="47"/>
      <c r="F53" s="47">
        <f t="shared" si="0"/>
        <v>0</v>
      </c>
    </row>
    <row r="54" spans="2:6" ht="136.5" customHeight="1" x14ac:dyDescent="0.25">
      <c r="B54" s="21" t="s">
        <v>113</v>
      </c>
      <c r="C54" s="30" t="s">
        <v>114</v>
      </c>
      <c r="D54" s="47">
        <f>D55+D57</f>
        <v>2631.3</v>
      </c>
      <c r="E54" s="47">
        <f t="shared" ref="E54" si="7">E55+E57</f>
        <v>1688.9</v>
      </c>
      <c r="F54" s="47">
        <f t="shared" si="0"/>
        <v>64.185003610382694</v>
      </c>
    </row>
    <row r="55" spans="2:6" ht="136.5" customHeight="1" x14ac:dyDescent="0.25">
      <c r="B55" s="21" t="s">
        <v>219</v>
      </c>
      <c r="C55" s="30" t="s">
        <v>218</v>
      </c>
      <c r="D55" s="47">
        <f>D56</f>
        <v>1790.4</v>
      </c>
      <c r="E55" s="47">
        <f t="shared" ref="E55" si="8">E56</f>
        <v>996</v>
      </c>
      <c r="F55" s="47">
        <f t="shared" si="0"/>
        <v>55.630026809651469</v>
      </c>
    </row>
    <row r="56" spans="2:6" ht="109.5" customHeight="1" x14ac:dyDescent="0.25">
      <c r="B56" s="21" t="s">
        <v>115</v>
      </c>
      <c r="C56" s="23" t="s">
        <v>116</v>
      </c>
      <c r="D56" s="47">
        <v>1790.4</v>
      </c>
      <c r="E56" s="47">
        <v>996</v>
      </c>
      <c r="F56" s="47">
        <f t="shared" si="0"/>
        <v>55.630026809651469</v>
      </c>
    </row>
    <row r="57" spans="2:6" ht="172.5" customHeight="1" x14ac:dyDescent="0.25">
      <c r="B57" s="21" t="s">
        <v>220</v>
      </c>
      <c r="C57" s="23" t="s">
        <v>217</v>
      </c>
      <c r="D57" s="47">
        <f>D58</f>
        <v>840.9</v>
      </c>
      <c r="E57" s="47">
        <f t="shared" ref="E57" si="9">E58</f>
        <v>692.9</v>
      </c>
      <c r="F57" s="47">
        <f t="shared" si="0"/>
        <v>82.399809727672732</v>
      </c>
    </row>
    <row r="58" spans="2:6" ht="153.75" customHeight="1" x14ac:dyDescent="0.25">
      <c r="B58" s="21" t="s">
        <v>216</v>
      </c>
      <c r="C58" s="23" t="s">
        <v>215</v>
      </c>
      <c r="D58" s="47">
        <v>840.9</v>
      </c>
      <c r="E58" s="47">
        <v>692.9</v>
      </c>
      <c r="F58" s="47">
        <f t="shared" si="0"/>
        <v>82.399809727672732</v>
      </c>
    </row>
    <row r="59" spans="2:6" ht="30" x14ac:dyDescent="0.25">
      <c r="B59" s="21" t="s">
        <v>40</v>
      </c>
      <c r="C59" s="22" t="s">
        <v>41</v>
      </c>
      <c r="D59" s="47">
        <f>D60</f>
        <v>565.5</v>
      </c>
      <c r="E59" s="47">
        <f>E60</f>
        <v>701.1</v>
      </c>
      <c r="F59" s="47">
        <f t="shared" si="0"/>
        <v>123.97877984084882</v>
      </c>
    </row>
    <row r="60" spans="2:6" ht="30.75" customHeight="1" x14ac:dyDescent="0.25">
      <c r="B60" s="21" t="s">
        <v>42</v>
      </c>
      <c r="C60" s="22" t="s">
        <v>43</v>
      </c>
      <c r="D60" s="47">
        <f>SUM(D61:D64)</f>
        <v>565.5</v>
      </c>
      <c r="E60" s="47">
        <f>SUM(E61:E64)</f>
        <v>701.1</v>
      </c>
      <c r="F60" s="47">
        <f t="shared" si="0"/>
        <v>123.97877984084882</v>
      </c>
    </row>
    <row r="61" spans="2:6" ht="32.25" customHeight="1" x14ac:dyDescent="0.25">
      <c r="B61" s="21" t="s">
        <v>44</v>
      </c>
      <c r="C61" s="22" t="s">
        <v>45</v>
      </c>
      <c r="D61" s="47">
        <v>9.4</v>
      </c>
      <c r="E61" s="47">
        <v>3</v>
      </c>
      <c r="F61" s="47">
        <f t="shared" si="0"/>
        <v>31.914893617021274</v>
      </c>
    </row>
    <row r="62" spans="2:6" ht="29.25" customHeight="1" x14ac:dyDescent="0.25">
      <c r="B62" s="21" t="s">
        <v>46</v>
      </c>
      <c r="C62" s="22" t="s">
        <v>47</v>
      </c>
      <c r="D62" s="47">
        <v>0.2</v>
      </c>
      <c r="E62" s="47">
        <v>302.60000000000002</v>
      </c>
      <c r="F62" s="47">
        <f t="shared" si="0"/>
        <v>151300</v>
      </c>
    </row>
    <row r="63" spans="2:6" ht="21" customHeight="1" x14ac:dyDescent="0.25">
      <c r="B63" s="21" t="s">
        <v>117</v>
      </c>
      <c r="C63" s="21" t="s">
        <v>119</v>
      </c>
      <c r="D63" s="48">
        <v>224.4</v>
      </c>
      <c r="E63" s="48">
        <v>275.5</v>
      </c>
      <c r="F63" s="47">
        <f t="shared" si="0"/>
        <v>122.77183600713013</v>
      </c>
    </row>
    <row r="64" spans="2:6" ht="32.25" customHeight="1" x14ac:dyDescent="0.25">
      <c r="B64" s="21" t="s">
        <v>118</v>
      </c>
      <c r="C64" s="35" t="s">
        <v>120</v>
      </c>
      <c r="D64" s="47">
        <v>331.5</v>
      </c>
      <c r="E64" s="47">
        <v>120</v>
      </c>
      <c r="F64" s="47">
        <f t="shared" si="0"/>
        <v>36.199095022624434</v>
      </c>
    </row>
    <row r="65" spans="2:6" ht="30" customHeight="1" x14ac:dyDescent="0.25">
      <c r="B65" s="21" t="s">
        <v>48</v>
      </c>
      <c r="C65" s="22" t="s">
        <v>49</v>
      </c>
      <c r="D65" s="47">
        <f>D66</f>
        <v>2276.3000000000002</v>
      </c>
      <c r="E65" s="47">
        <f t="shared" ref="E65" si="10">E66</f>
        <v>1669.9</v>
      </c>
      <c r="F65" s="47">
        <f t="shared" si="0"/>
        <v>73.36027764354435</v>
      </c>
    </row>
    <row r="66" spans="2:6" ht="18" customHeight="1" x14ac:dyDescent="0.25">
      <c r="B66" s="21" t="s">
        <v>50</v>
      </c>
      <c r="C66" s="22" t="s">
        <v>51</v>
      </c>
      <c r="D66" s="47">
        <f>D67</f>
        <v>2276.3000000000002</v>
      </c>
      <c r="E66" s="47">
        <f>E67+E69</f>
        <v>1669.9</v>
      </c>
      <c r="F66" s="47">
        <f t="shared" si="0"/>
        <v>73.36027764354435</v>
      </c>
    </row>
    <row r="67" spans="2:6" ht="45" x14ac:dyDescent="0.25">
      <c r="B67" s="21" t="s">
        <v>52</v>
      </c>
      <c r="C67" s="22" t="s">
        <v>53</v>
      </c>
      <c r="D67" s="47">
        <f>D68</f>
        <v>2276.3000000000002</v>
      </c>
      <c r="E67" s="47">
        <f t="shared" ref="E67" si="11">E68</f>
        <v>1665.7</v>
      </c>
      <c r="F67" s="47">
        <f t="shared" si="0"/>
        <v>73.175767693186316</v>
      </c>
    </row>
    <row r="68" spans="2:6" ht="44.25" customHeight="1" x14ac:dyDescent="0.25">
      <c r="B68" s="21" t="s">
        <v>101</v>
      </c>
      <c r="C68" s="22" t="s">
        <v>102</v>
      </c>
      <c r="D68" s="47">
        <v>2276.3000000000002</v>
      </c>
      <c r="E68" s="47">
        <v>1665.7</v>
      </c>
      <c r="F68" s="47">
        <f t="shared" si="0"/>
        <v>73.175767693186316</v>
      </c>
    </row>
    <row r="69" spans="2:6" s="14" customFormat="1" ht="30" x14ac:dyDescent="0.25">
      <c r="B69" s="21" t="s">
        <v>281</v>
      </c>
      <c r="C69" s="22" t="s">
        <v>282</v>
      </c>
      <c r="D69" s="47"/>
      <c r="E69" s="47">
        <f>E70</f>
        <v>4.2</v>
      </c>
      <c r="F69" s="47" t="s">
        <v>274</v>
      </c>
    </row>
    <row r="70" spans="2:6" s="14" customFormat="1" ht="30" x14ac:dyDescent="0.25">
      <c r="B70" s="21" t="s">
        <v>283</v>
      </c>
      <c r="C70" s="22" t="s">
        <v>284</v>
      </c>
      <c r="D70" s="47"/>
      <c r="E70" s="47">
        <v>4.2</v>
      </c>
      <c r="F70" s="47" t="s">
        <v>274</v>
      </c>
    </row>
    <row r="71" spans="2:6" ht="30" x14ac:dyDescent="0.25">
      <c r="B71" s="21" t="s">
        <v>54</v>
      </c>
      <c r="C71" s="22" t="s">
        <v>55</v>
      </c>
      <c r="D71" s="47">
        <f>D72+D75+D82</f>
        <v>3287.3</v>
      </c>
      <c r="E71" s="47">
        <f t="shared" ref="E71" si="12">E72+E75+E82</f>
        <v>3765</v>
      </c>
      <c r="F71" s="47">
        <f t="shared" si="0"/>
        <v>114.53168253581967</v>
      </c>
    </row>
    <row r="72" spans="2:6" ht="122.25" customHeight="1" x14ac:dyDescent="0.25">
      <c r="B72" s="21" t="s">
        <v>179</v>
      </c>
      <c r="C72" s="22" t="s">
        <v>180</v>
      </c>
      <c r="D72" s="47">
        <f>D73</f>
        <v>1671</v>
      </c>
      <c r="E72" s="47">
        <f t="shared" ref="E72" si="13">E73</f>
        <v>856.6</v>
      </c>
      <c r="F72" s="47">
        <f t="shared" si="0"/>
        <v>51.262716935966488</v>
      </c>
    </row>
    <row r="73" spans="2:6" ht="138.75" customHeight="1" x14ac:dyDescent="0.25">
      <c r="B73" s="21" t="s">
        <v>181</v>
      </c>
      <c r="C73" s="22" t="s">
        <v>182</v>
      </c>
      <c r="D73" s="47">
        <f>D74</f>
        <v>1671</v>
      </c>
      <c r="E73" s="47">
        <f t="shared" ref="E73" si="14">E74</f>
        <v>856.6</v>
      </c>
      <c r="F73" s="47">
        <f t="shared" si="0"/>
        <v>51.262716935966488</v>
      </c>
    </row>
    <row r="74" spans="2:6" ht="135.75" customHeight="1" x14ac:dyDescent="0.25">
      <c r="B74" s="21" t="s">
        <v>183</v>
      </c>
      <c r="C74" s="22" t="s">
        <v>184</v>
      </c>
      <c r="D74" s="47">
        <v>1671</v>
      </c>
      <c r="E74" s="47">
        <v>856.6</v>
      </c>
      <c r="F74" s="47">
        <f t="shared" si="0"/>
        <v>51.262716935966488</v>
      </c>
    </row>
    <row r="75" spans="2:6" ht="46.5" customHeight="1" x14ac:dyDescent="0.25">
      <c r="B75" s="21" t="s">
        <v>56</v>
      </c>
      <c r="C75" s="22" t="s">
        <v>103</v>
      </c>
      <c r="D75" s="47">
        <f>D76+D78+D80</f>
        <v>1289</v>
      </c>
      <c r="E75" s="47">
        <f t="shared" ref="E75" si="15">E76+E78+E80</f>
        <v>653.70000000000005</v>
      </c>
      <c r="F75" s="47">
        <f t="shared" si="0"/>
        <v>50.713731574864241</v>
      </c>
    </row>
    <row r="76" spans="2:6" ht="46.5" customHeight="1" x14ac:dyDescent="0.25">
      <c r="B76" s="21" t="s">
        <v>57</v>
      </c>
      <c r="C76" s="22" t="s">
        <v>58</v>
      </c>
      <c r="D76" s="47">
        <f>D77</f>
        <v>500</v>
      </c>
      <c r="E76" s="47">
        <f t="shared" ref="E76" si="16">E77</f>
        <v>32.1</v>
      </c>
      <c r="F76" s="47">
        <f t="shared" si="0"/>
        <v>6.4200000000000008</v>
      </c>
    </row>
    <row r="77" spans="2:6" ht="46.5" customHeight="1" x14ac:dyDescent="0.25">
      <c r="B77" s="21" t="s">
        <v>105</v>
      </c>
      <c r="C77" s="22" t="s">
        <v>104</v>
      </c>
      <c r="D77" s="47">
        <v>500</v>
      </c>
      <c r="E77" s="47">
        <v>32.1</v>
      </c>
      <c r="F77" s="47">
        <f t="shared" si="0"/>
        <v>6.4200000000000008</v>
      </c>
    </row>
    <row r="78" spans="2:6" ht="78" customHeight="1" x14ac:dyDescent="0.25">
      <c r="B78" s="21" t="s">
        <v>188</v>
      </c>
      <c r="C78" s="22" t="s">
        <v>187</v>
      </c>
      <c r="D78" s="47">
        <f>D79</f>
        <v>289</v>
      </c>
      <c r="E78" s="47">
        <f>E79</f>
        <v>0</v>
      </c>
      <c r="F78" s="47">
        <f t="shared" si="0"/>
        <v>0</v>
      </c>
    </row>
    <row r="79" spans="2:6" ht="81.75" customHeight="1" x14ac:dyDescent="0.25">
      <c r="B79" s="21" t="s">
        <v>186</v>
      </c>
      <c r="C79" s="22" t="s">
        <v>185</v>
      </c>
      <c r="D79" s="47">
        <v>289</v>
      </c>
      <c r="E79" s="47"/>
      <c r="F79" s="47">
        <f t="shared" ref="F79:F150" si="17">E79/D79*100</f>
        <v>0</v>
      </c>
    </row>
    <row r="80" spans="2:6" ht="120" x14ac:dyDescent="0.25">
      <c r="B80" s="27" t="s">
        <v>109</v>
      </c>
      <c r="C80" s="21" t="s">
        <v>110</v>
      </c>
      <c r="D80" s="48">
        <f>D81</f>
        <v>500</v>
      </c>
      <c r="E80" s="48">
        <f>E81</f>
        <v>621.6</v>
      </c>
      <c r="F80" s="47">
        <f t="shared" si="17"/>
        <v>124.32000000000001</v>
      </c>
    </row>
    <row r="81" spans="2:6" ht="135" x14ac:dyDescent="0.25">
      <c r="B81" s="27" t="s">
        <v>111</v>
      </c>
      <c r="C81" s="21" t="s">
        <v>112</v>
      </c>
      <c r="D81" s="47">
        <v>500</v>
      </c>
      <c r="E81" s="47">
        <v>621.6</v>
      </c>
      <c r="F81" s="47">
        <f t="shared" si="17"/>
        <v>124.32000000000001</v>
      </c>
    </row>
    <row r="82" spans="2:6" ht="48.75" customHeight="1" x14ac:dyDescent="0.25">
      <c r="B82" s="27" t="s">
        <v>221</v>
      </c>
      <c r="C82" s="21" t="s">
        <v>222</v>
      </c>
      <c r="D82" s="48">
        <f>D83</f>
        <v>327.3</v>
      </c>
      <c r="E82" s="48">
        <f t="shared" ref="E82" si="18">E83</f>
        <v>2254.6999999999998</v>
      </c>
      <c r="F82" s="47">
        <f t="shared" si="17"/>
        <v>688.8787045523984</v>
      </c>
    </row>
    <row r="83" spans="2:6" ht="70.900000000000006" customHeight="1" x14ac:dyDescent="0.25">
      <c r="B83" s="27" t="s">
        <v>223</v>
      </c>
      <c r="C83" s="21" t="s">
        <v>224</v>
      </c>
      <c r="D83" s="47">
        <v>327.3</v>
      </c>
      <c r="E83" s="47">
        <v>2254.6999999999998</v>
      </c>
      <c r="F83" s="47">
        <f t="shared" si="17"/>
        <v>688.8787045523984</v>
      </c>
    </row>
    <row r="84" spans="2:6" ht="15.75" customHeight="1" x14ac:dyDescent="0.25">
      <c r="B84" s="21" t="s">
        <v>59</v>
      </c>
      <c r="C84" s="22" t="s">
        <v>60</v>
      </c>
      <c r="D84" s="47">
        <f>SUM(D85:D103)</f>
        <v>2373.1999999999998</v>
      </c>
      <c r="E84" s="47">
        <f>SUM(E85:E103)</f>
        <v>2140.8000000000002</v>
      </c>
      <c r="F84" s="47">
        <f t="shared" si="17"/>
        <v>90.207315017697638</v>
      </c>
    </row>
    <row r="85" spans="2:6" ht="130.9" customHeight="1" x14ac:dyDescent="0.25">
      <c r="B85" s="21" t="s">
        <v>124</v>
      </c>
      <c r="C85" s="22" t="s">
        <v>125</v>
      </c>
      <c r="D85" s="47">
        <v>14.1</v>
      </c>
      <c r="E85" s="47">
        <v>14.4</v>
      </c>
      <c r="F85" s="47">
        <f t="shared" si="17"/>
        <v>102.1276595744681</v>
      </c>
    </row>
    <row r="86" spans="2:6" ht="156" customHeight="1" x14ac:dyDescent="0.25">
      <c r="B86" s="21" t="s">
        <v>126</v>
      </c>
      <c r="C86" s="22" t="s">
        <v>127</v>
      </c>
      <c r="D86" s="47">
        <v>85.4</v>
      </c>
      <c r="E86" s="47">
        <v>91.1</v>
      </c>
      <c r="F86" s="47">
        <f t="shared" si="17"/>
        <v>106.67447306791568</v>
      </c>
    </row>
    <row r="87" spans="2:6" ht="127.9" customHeight="1" x14ac:dyDescent="0.25">
      <c r="B87" s="21" t="s">
        <v>128</v>
      </c>
      <c r="C87" s="22" t="s">
        <v>129</v>
      </c>
      <c r="D87" s="47">
        <v>19.600000000000001</v>
      </c>
      <c r="E87" s="47">
        <v>23.8</v>
      </c>
      <c r="F87" s="47">
        <f t="shared" si="17"/>
        <v>121.42857142857142</v>
      </c>
    </row>
    <row r="88" spans="2:6" ht="168" customHeight="1" x14ac:dyDescent="0.25">
      <c r="B88" s="21" t="s">
        <v>285</v>
      </c>
      <c r="C88" s="22" t="s">
        <v>130</v>
      </c>
      <c r="D88" s="47">
        <v>369</v>
      </c>
      <c r="E88" s="47">
        <v>21.9</v>
      </c>
      <c r="F88" s="47">
        <f t="shared" si="17"/>
        <v>5.9349593495934956</v>
      </c>
    </row>
    <row r="89" spans="2:6" s="15" customFormat="1" ht="165" x14ac:dyDescent="0.25">
      <c r="B89" s="21" t="s">
        <v>286</v>
      </c>
      <c r="C89" s="22" t="s">
        <v>287</v>
      </c>
      <c r="D89" s="47"/>
      <c r="E89" s="47">
        <v>-5</v>
      </c>
      <c r="F89" s="47"/>
    </row>
    <row r="90" spans="2:6" ht="135.75" customHeight="1" x14ac:dyDescent="0.25">
      <c r="B90" s="21" t="s">
        <v>235</v>
      </c>
      <c r="C90" s="22" t="s">
        <v>236</v>
      </c>
      <c r="D90" s="47">
        <v>1.5</v>
      </c>
      <c r="E90" s="47">
        <v>1.5</v>
      </c>
      <c r="F90" s="47">
        <f t="shared" si="17"/>
        <v>100</v>
      </c>
    </row>
    <row r="91" spans="2:6" ht="124.5" customHeight="1" x14ac:dyDescent="0.25">
      <c r="B91" s="21" t="s">
        <v>189</v>
      </c>
      <c r="C91" s="22" t="s">
        <v>190</v>
      </c>
      <c r="D91" s="47">
        <v>1.5</v>
      </c>
      <c r="E91" s="47"/>
      <c r="F91" s="47">
        <f t="shared" si="17"/>
        <v>0</v>
      </c>
    </row>
    <row r="92" spans="2:6" s="15" customFormat="1" ht="135" x14ac:dyDescent="0.25">
      <c r="B92" s="21" t="s">
        <v>288</v>
      </c>
      <c r="C92" s="22" t="s">
        <v>289</v>
      </c>
      <c r="D92" s="47"/>
      <c r="E92" s="47">
        <v>6.3</v>
      </c>
      <c r="F92" s="47" t="s">
        <v>274</v>
      </c>
    </row>
    <row r="93" spans="2:6" ht="125.45" customHeight="1" x14ac:dyDescent="0.25">
      <c r="B93" s="21" t="s">
        <v>237</v>
      </c>
      <c r="C93" s="22" t="s">
        <v>238</v>
      </c>
      <c r="D93" s="47">
        <v>21.9</v>
      </c>
      <c r="E93" s="47">
        <v>29</v>
      </c>
      <c r="F93" s="47">
        <f t="shared" si="17"/>
        <v>132.42009132420091</v>
      </c>
    </row>
    <row r="94" spans="2:6" ht="119.25" customHeight="1" x14ac:dyDescent="0.25">
      <c r="B94" s="21" t="s">
        <v>131</v>
      </c>
      <c r="C94" s="22" t="s">
        <v>132</v>
      </c>
      <c r="D94" s="47">
        <v>115.3</v>
      </c>
      <c r="E94" s="47">
        <v>102</v>
      </c>
      <c r="F94" s="47">
        <f t="shared" si="17"/>
        <v>88.464874241110152</v>
      </c>
    </row>
    <row r="95" spans="2:6" ht="119.25" customHeight="1" x14ac:dyDescent="0.25">
      <c r="B95" s="21" t="s">
        <v>239</v>
      </c>
      <c r="C95" s="22" t="s">
        <v>240</v>
      </c>
      <c r="D95" s="47">
        <v>8.8000000000000007</v>
      </c>
      <c r="E95" s="47"/>
      <c r="F95" s="47">
        <f t="shared" si="17"/>
        <v>0</v>
      </c>
    </row>
    <row r="96" spans="2:6" ht="142.9" customHeight="1" x14ac:dyDescent="0.25">
      <c r="B96" s="21" t="s">
        <v>225</v>
      </c>
      <c r="C96" s="22" t="s">
        <v>226</v>
      </c>
      <c r="D96" s="47">
        <v>0.5</v>
      </c>
      <c r="E96" s="47">
        <v>1.6</v>
      </c>
      <c r="F96" s="47">
        <f t="shared" si="17"/>
        <v>320</v>
      </c>
    </row>
    <row r="97" spans="2:8" ht="119.25" customHeight="1" x14ac:dyDescent="0.25">
      <c r="B97" s="21" t="s">
        <v>133</v>
      </c>
      <c r="C97" s="22" t="s">
        <v>134</v>
      </c>
      <c r="D97" s="47">
        <v>124.1</v>
      </c>
      <c r="E97" s="47">
        <v>60.1</v>
      </c>
      <c r="F97" s="47">
        <f t="shared" si="17"/>
        <v>48.428686543110402</v>
      </c>
    </row>
    <row r="98" spans="2:8" ht="139.9" customHeight="1" x14ac:dyDescent="0.25">
      <c r="B98" s="21" t="s">
        <v>135</v>
      </c>
      <c r="C98" s="22" t="s">
        <v>136</v>
      </c>
      <c r="D98" s="47">
        <v>684.2</v>
      </c>
      <c r="E98" s="47">
        <v>590.4</v>
      </c>
      <c r="F98" s="47">
        <f t="shared" si="17"/>
        <v>86.290558316281789</v>
      </c>
    </row>
    <row r="99" spans="2:8" ht="95.25" customHeight="1" x14ac:dyDescent="0.25">
      <c r="B99" s="21" t="s">
        <v>234</v>
      </c>
      <c r="C99" s="22" t="s">
        <v>233</v>
      </c>
      <c r="D99" s="47">
        <v>34.5</v>
      </c>
      <c r="E99" s="47">
        <v>118.5</v>
      </c>
      <c r="F99" s="47">
        <f t="shared" si="17"/>
        <v>343.47826086956525</v>
      </c>
    </row>
    <row r="100" spans="2:8" ht="113.45" customHeight="1" x14ac:dyDescent="0.25">
      <c r="B100" s="21" t="s">
        <v>191</v>
      </c>
      <c r="C100" s="22" t="s">
        <v>192</v>
      </c>
      <c r="D100" s="47">
        <v>38.6</v>
      </c>
      <c r="E100" s="47">
        <v>208.9</v>
      </c>
      <c r="F100" s="47">
        <f t="shared" si="17"/>
        <v>541.19170984455957</v>
      </c>
    </row>
    <row r="101" spans="2:8" s="17" customFormat="1" ht="113.45" customHeight="1" x14ac:dyDescent="0.25">
      <c r="B101" s="21" t="s">
        <v>302</v>
      </c>
      <c r="C101" s="22" t="s">
        <v>303</v>
      </c>
      <c r="D101" s="47"/>
      <c r="E101" s="47">
        <v>42.5</v>
      </c>
      <c r="F101" s="47" t="s">
        <v>274</v>
      </c>
    </row>
    <row r="102" spans="2:8" s="15" customFormat="1" ht="120" x14ac:dyDescent="0.25">
      <c r="B102" s="21" t="s">
        <v>290</v>
      </c>
      <c r="C102" s="22" t="s">
        <v>291</v>
      </c>
      <c r="D102" s="47"/>
      <c r="E102" s="47">
        <v>1.3</v>
      </c>
      <c r="F102" s="47" t="s">
        <v>274</v>
      </c>
    </row>
    <row r="103" spans="2:8" ht="150" x14ac:dyDescent="0.25">
      <c r="B103" s="21" t="s">
        <v>229</v>
      </c>
      <c r="C103" s="22" t="s">
        <v>230</v>
      </c>
      <c r="D103" s="47">
        <v>854.2</v>
      </c>
      <c r="E103" s="47">
        <v>832.5</v>
      </c>
      <c r="F103" s="47">
        <f t="shared" si="17"/>
        <v>97.459611332240698</v>
      </c>
    </row>
    <row r="104" spans="2:8" ht="15.75" customHeight="1" x14ac:dyDescent="0.25">
      <c r="B104" s="21" t="s">
        <v>197</v>
      </c>
      <c r="C104" s="22" t="s">
        <v>198</v>
      </c>
      <c r="D104" s="47">
        <f>D105</f>
        <v>278.2</v>
      </c>
      <c r="E104" s="47">
        <f>E105</f>
        <v>105.2</v>
      </c>
      <c r="F104" s="47">
        <f t="shared" si="17"/>
        <v>37.814521926671461</v>
      </c>
    </row>
    <row r="105" spans="2:8" ht="17.25" customHeight="1" x14ac:dyDescent="0.25">
      <c r="B105" s="21" t="s">
        <v>201</v>
      </c>
      <c r="C105" s="22" t="s">
        <v>202</v>
      </c>
      <c r="D105" s="47">
        <f>D106</f>
        <v>278.2</v>
      </c>
      <c r="E105" s="47">
        <f>E106</f>
        <v>105.2</v>
      </c>
      <c r="F105" s="47">
        <f t="shared" si="17"/>
        <v>37.814521926671461</v>
      </c>
    </row>
    <row r="106" spans="2:8" ht="30" x14ac:dyDescent="0.25">
      <c r="B106" s="21" t="s">
        <v>199</v>
      </c>
      <c r="C106" s="22" t="s">
        <v>200</v>
      </c>
      <c r="D106" s="47">
        <v>278.2</v>
      </c>
      <c r="E106" s="47">
        <v>105.2</v>
      </c>
      <c r="F106" s="47">
        <f t="shared" si="17"/>
        <v>37.814521926671461</v>
      </c>
    </row>
    <row r="107" spans="2:8" ht="15" customHeight="1" x14ac:dyDescent="0.25">
      <c r="B107" s="21" t="s">
        <v>61</v>
      </c>
      <c r="C107" s="22" t="s">
        <v>62</v>
      </c>
      <c r="D107" s="47">
        <f>D108+D154+D157+D161</f>
        <v>651489.60000000009</v>
      </c>
      <c r="E107" s="47">
        <f>E108+E154+E157+E161</f>
        <v>308775.5</v>
      </c>
      <c r="F107" s="47">
        <f t="shared" si="17"/>
        <v>47.39530761504097</v>
      </c>
    </row>
    <row r="108" spans="2:8" ht="45" customHeight="1" x14ac:dyDescent="0.25">
      <c r="B108" s="31" t="s">
        <v>107</v>
      </c>
      <c r="C108" s="31" t="s">
        <v>108</v>
      </c>
      <c r="D108" s="47">
        <f>D109+D112+D135+D149</f>
        <v>617589.60000000009</v>
      </c>
      <c r="E108" s="47">
        <f>E109+E112+E135+E149</f>
        <v>310342.89999999997</v>
      </c>
      <c r="F108" s="47">
        <f t="shared" si="17"/>
        <v>50.250668081198249</v>
      </c>
    </row>
    <row r="109" spans="2:8" ht="30" x14ac:dyDescent="0.25">
      <c r="B109" s="21" t="s">
        <v>148</v>
      </c>
      <c r="C109" s="36" t="s">
        <v>106</v>
      </c>
      <c r="D109" s="47">
        <f>D110</f>
        <v>38358.5</v>
      </c>
      <c r="E109" s="47">
        <f>E110</f>
        <v>19179.3</v>
      </c>
      <c r="F109" s="47">
        <f t="shared" si="17"/>
        <v>50.00013034920552</v>
      </c>
    </row>
    <row r="110" spans="2:8" ht="16.5" customHeight="1" x14ac:dyDescent="0.25">
      <c r="B110" s="18" t="s">
        <v>149</v>
      </c>
      <c r="C110" s="21" t="s">
        <v>144</v>
      </c>
      <c r="D110" s="47">
        <f>D111</f>
        <v>38358.5</v>
      </c>
      <c r="E110" s="47">
        <f t="shared" ref="E110" si="19">E111</f>
        <v>19179.3</v>
      </c>
      <c r="F110" s="47">
        <f t="shared" si="17"/>
        <v>50.00013034920552</v>
      </c>
      <c r="G110" s="5"/>
    </row>
    <row r="111" spans="2:8" ht="43.5" customHeight="1" x14ac:dyDescent="0.25">
      <c r="B111" s="19" t="s">
        <v>150</v>
      </c>
      <c r="C111" s="21" t="s">
        <v>143</v>
      </c>
      <c r="D111" s="48">
        <v>38358.5</v>
      </c>
      <c r="E111" s="48">
        <v>19179.3</v>
      </c>
      <c r="F111" s="47">
        <f t="shared" si="17"/>
        <v>50.00013034920552</v>
      </c>
      <c r="G111" s="7"/>
      <c r="H111" s="5"/>
    </row>
    <row r="112" spans="2:8" ht="45" x14ac:dyDescent="0.25">
      <c r="B112" s="28" t="s">
        <v>151</v>
      </c>
      <c r="C112" s="22" t="s">
        <v>297</v>
      </c>
      <c r="D112" s="49">
        <f>SUM(D113:D123)</f>
        <v>192821.3</v>
      </c>
      <c r="E112" s="49">
        <f>SUM(E113:E123)</f>
        <v>62138.2</v>
      </c>
      <c r="F112" s="47">
        <f t="shared" si="17"/>
        <v>32.225796631388754</v>
      </c>
    </row>
    <row r="113" spans="2:7" ht="75.75" customHeight="1" x14ac:dyDescent="0.25">
      <c r="B113" s="28" t="s">
        <v>195</v>
      </c>
      <c r="C113" s="29" t="s">
        <v>241</v>
      </c>
      <c r="D113" s="49">
        <v>9270.5</v>
      </c>
      <c r="E113" s="49"/>
      <c r="F113" s="47">
        <f t="shared" si="17"/>
        <v>0</v>
      </c>
    </row>
    <row r="114" spans="2:7" s="17" customFormat="1" ht="75.75" customHeight="1" x14ac:dyDescent="0.25">
      <c r="B114" s="28" t="s">
        <v>304</v>
      </c>
      <c r="C114" s="29" t="s">
        <v>305</v>
      </c>
      <c r="D114" s="49">
        <v>10456.4</v>
      </c>
      <c r="E114" s="49"/>
      <c r="F114" s="47"/>
    </row>
    <row r="115" spans="2:7" ht="60" x14ac:dyDescent="0.25">
      <c r="B115" s="28" t="s">
        <v>194</v>
      </c>
      <c r="C115" s="29" t="s">
        <v>170</v>
      </c>
      <c r="D115" s="49">
        <v>57521.3</v>
      </c>
      <c r="E115" s="49"/>
      <c r="F115" s="47">
        <f t="shared" si="17"/>
        <v>0</v>
      </c>
    </row>
    <row r="116" spans="2:7" ht="75" x14ac:dyDescent="0.25">
      <c r="B116" s="28" t="s">
        <v>193</v>
      </c>
      <c r="C116" s="29" t="s">
        <v>171</v>
      </c>
      <c r="D116" s="49">
        <v>3567.5</v>
      </c>
      <c r="E116" s="49"/>
      <c r="F116" s="47">
        <f t="shared" si="17"/>
        <v>0</v>
      </c>
    </row>
    <row r="117" spans="2:7" ht="93.75" customHeight="1" x14ac:dyDescent="0.25">
      <c r="B117" s="42" t="s">
        <v>243</v>
      </c>
      <c r="C117" s="35" t="s">
        <v>242</v>
      </c>
      <c r="D117" s="50">
        <v>16776</v>
      </c>
      <c r="E117" s="50">
        <v>7939.5</v>
      </c>
      <c r="F117" s="47">
        <f t="shared" si="17"/>
        <v>47.326537911301855</v>
      </c>
    </row>
    <row r="118" spans="2:7" s="17" customFormat="1" ht="79.5" customHeight="1" x14ac:dyDescent="0.25">
      <c r="B118" s="28" t="s">
        <v>306</v>
      </c>
      <c r="C118" s="21" t="s">
        <v>307</v>
      </c>
      <c r="D118" s="50">
        <v>611</v>
      </c>
      <c r="E118" s="50"/>
      <c r="F118" s="47"/>
    </row>
    <row r="119" spans="2:7" ht="48" customHeight="1" x14ac:dyDescent="0.25">
      <c r="B119" s="42" t="s">
        <v>257</v>
      </c>
      <c r="C119" s="21" t="s">
        <v>258</v>
      </c>
      <c r="D119" s="49">
        <v>11241.2</v>
      </c>
      <c r="E119" s="49">
        <v>11241.2</v>
      </c>
      <c r="F119" s="47">
        <f t="shared" si="17"/>
        <v>100</v>
      </c>
    </row>
    <row r="120" spans="2:7" s="17" customFormat="1" ht="32.25" customHeight="1" x14ac:dyDescent="0.25">
      <c r="B120" s="42" t="s">
        <v>308</v>
      </c>
      <c r="C120" s="21" t="s">
        <v>309</v>
      </c>
      <c r="D120" s="49">
        <v>120</v>
      </c>
      <c r="E120" s="49"/>
      <c r="F120" s="47"/>
    </row>
    <row r="121" spans="2:7" ht="45.75" customHeight="1" x14ac:dyDescent="0.25">
      <c r="B121" s="28" t="s">
        <v>203</v>
      </c>
      <c r="C121" s="20" t="s">
        <v>204</v>
      </c>
      <c r="D121" s="51">
        <v>9424.2000000000007</v>
      </c>
      <c r="E121" s="49"/>
      <c r="F121" s="47">
        <f t="shared" si="17"/>
        <v>0</v>
      </c>
      <c r="G121" s="7"/>
    </row>
    <row r="122" spans="2:7" ht="44.25" customHeight="1" x14ac:dyDescent="0.25">
      <c r="B122" s="28" t="s">
        <v>256</v>
      </c>
      <c r="C122" s="35" t="s">
        <v>255</v>
      </c>
      <c r="D122" s="49">
        <v>3929.3</v>
      </c>
      <c r="E122" s="49"/>
      <c r="F122" s="47">
        <f t="shared" si="17"/>
        <v>0</v>
      </c>
      <c r="G122" s="7"/>
    </row>
    <row r="123" spans="2:7" x14ac:dyDescent="0.25">
      <c r="B123" s="37" t="s">
        <v>152</v>
      </c>
      <c r="C123" s="22" t="s">
        <v>174</v>
      </c>
      <c r="D123" s="49">
        <f>SUM(D124:D134)</f>
        <v>69903.899999999994</v>
      </c>
      <c r="E123" s="49">
        <f>SUM(E124:E134)</f>
        <v>42957.5</v>
      </c>
      <c r="F123" s="47">
        <f t="shared" si="17"/>
        <v>61.452222265138289</v>
      </c>
    </row>
    <row r="124" spans="2:7" ht="45.75" customHeight="1" x14ac:dyDescent="0.25">
      <c r="B124" s="28" t="s">
        <v>232</v>
      </c>
      <c r="C124" s="38" t="s">
        <v>231</v>
      </c>
      <c r="D124" s="52">
        <v>2744.9</v>
      </c>
      <c r="E124" s="52"/>
      <c r="F124" s="47">
        <f t="shared" si="17"/>
        <v>0</v>
      </c>
    </row>
    <row r="125" spans="2:7" ht="30" x14ac:dyDescent="0.25">
      <c r="B125" s="28" t="s">
        <v>145</v>
      </c>
      <c r="C125" s="21" t="s">
        <v>146</v>
      </c>
      <c r="D125" s="53">
        <v>924.4</v>
      </c>
      <c r="E125" s="53">
        <v>462.2</v>
      </c>
      <c r="F125" s="47">
        <f t="shared" si="17"/>
        <v>50</v>
      </c>
    </row>
    <row r="126" spans="2:7" ht="63.75" customHeight="1" x14ac:dyDescent="0.25">
      <c r="B126" s="28" t="s">
        <v>172</v>
      </c>
      <c r="C126" s="21" t="s">
        <v>173</v>
      </c>
      <c r="D126" s="54">
        <v>20115.2</v>
      </c>
      <c r="E126" s="55">
        <v>9889</v>
      </c>
      <c r="F126" s="47">
        <f t="shared" si="17"/>
        <v>49.161827871460382</v>
      </c>
    </row>
    <row r="127" spans="2:7" ht="30" x14ac:dyDescent="0.25">
      <c r="B127" s="28" t="s">
        <v>153</v>
      </c>
      <c r="C127" s="39" t="s">
        <v>121</v>
      </c>
      <c r="D127" s="56">
        <v>2341.8000000000002</v>
      </c>
      <c r="E127" s="56">
        <v>2341.8000000000002</v>
      </c>
      <c r="F127" s="47">
        <f t="shared" si="17"/>
        <v>100</v>
      </c>
    </row>
    <row r="128" spans="2:7" ht="75" x14ac:dyDescent="0.25">
      <c r="B128" s="28" t="s">
        <v>265</v>
      </c>
      <c r="C128" s="39" t="s">
        <v>266</v>
      </c>
      <c r="D128" s="56">
        <v>200</v>
      </c>
      <c r="E128" s="56">
        <v>200</v>
      </c>
      <c r="F128" s="47">
        <f t="shared" si="17"/>
        <v>100</v>
      </c>
    </row>
    <row r="129" spans="2:6" ht="124.9" customHeight="1" x14ac:dyDescent="0.25">
      <c r="B129" s="28" t="s">
        <v>154</v>
      </c>
      <c r="C129" s="38" t="s">
        <v>122</v>
      </c>
      <c r="D129" s="57">
        <v>5249.9</v>
      </c>
      <c r="E129" s="57">
        <v>2834.9</v>
      </c>
      <c r="F129" s="47">
        <f t="shared" si="17"/>
        <v>53.999123792834155</v>
      </c>
    </row>
    <row r="130" spans="2:6" ht="45" x14ac:dyDescent="0.25">
      <c r="B130" s="28" t="s">
        <v>155</v>
      </c>
      <c r="C130" s="38" t="s">
        <v>169</v>
      </c>
      <c r="D130" s="57">
        <v>202.1</v>
      </c>
      <c r="E130" s="57">
        <v>202.1</v>
      </c>
      <c r="F130" s="47">
        <f t="shared" si="17"/>
        <v>100</v>
      </c>
    </row>
    <row r="131" spans="2:6" ht="59.25" customHeight="1" x14ac:dyDescent="0.25">
      <c r="B131" s="28" t="s">
        <v>156</v>
      </c>
      <c r="C131" s="38" t="s">
        <v>123</v>
      </c>
      <c r="D131" s="57">
        <v>13014.7</v>
      </c>
      <c r="E131" s="57">
        <v>13014.7</v>
      </c>
      <c r="F131" s="47">
        <f t="shared" si="17"/>
        <v>100</v>
      </c>
    </row>
    <row r="132" spans="2:6" ht="59.25" customHeight="1" x14ac:dyDescent="0.25">
      <c r="B132" s="28" t="s">
        <v>157</v>
      </c>
      <c r="C132" s="40" t="s">
        <v>147</v>
      </c>
      <c r="D132" s="51">
        <v>23354.6</v>
      </c>
      <c r="E132" s="51">
        <v>14012.8</v>
      </c>
      <c r="F132" s="47">
        <f t="shared" si="17"/>
        <v>60.000171272468805</v>
      </c>
    </row>
    <row r="133" spans="2:6" ht="59.25" customHeight="1" x14ac:dyDescent="0.25">
      <c r="B133" s="28" t="s">
        <v>311</v>
      </c>
      <c r="C133" s="40" t="s">
        <v>310</v>
      </c>
      <c r="D133" s="51">
        <v>525.9</v>
      </c>
      <c r="E133" s="51"/>
      <c r="F133" s="47">
        <f t="shared" si="17"/>
        <v>0</v>
      </c>
    </row>
    <row r="134" spans="2:6" s="17" customFormat="1" ht="59.25" customHeight="1" x14ac:dyDescent="0.25">
      <c r="B134" s="28" t="s">
        <v>312</v>
      </c>
      <c r="C134" s="40" t="s">
        <v>310</v>
      </c>
      <c r="D134" s="51">
        <v>1230.4000000000001</v>
      </c>
      <c r="E134" s="51"/>
      <c r="F134" s="47">
        <f t="shared" si="17"/>
        <v>0</v>
      </c>
    </row>
    <row r="135" spans="2:6" ht="29.25" customHeight="1" x14ac:dyDescent="0.25">
      <c r="B135" s="21" t="s">
        <v>158</v>
      </c>
      <c r="C135" s="22" t="s">
        <v>63</v>
      </c>
      <c r="D135" s="47">
        <f>SUM(D136:D141)</f>
        <v>385670.5</v>
      </c>
      <c r="E135" s="47">
        <f>SUM(E136:E141)</f>
        <v>228675.39999999997</v>
      </c>
      <c r="F135" s="47">
        <f t="shared" si="17"/>
        <v>59.292945662164975</v>
      </c>
    </row>
    <row r="136" spans="2:6" ht="105.75" customHeight="1" x14ac:dyDescent="0.25">
      <c r="B136" s="21" t="s">
        <v>159</v>
      </c>
      <c r="C136" s="22" t="s">
        <v>253</v>
      </c>
      <c r="D136" s="58">
        <v>13068.1</v>
      </c>
      <c r="E136" s="58">
        <v>5200</v>
      </c>
      <c r="F136" s="47">
        <f t="shared" si="17"/>
        <v>39.791553477552206</v>
      </c>
    </row>
    <row r="137" spans="2:6" ht="93.75" customHeight="1" x14ac:dyDescent="0.25">
      <c r="B137" s="19" t="s">
        <v>160</v>
      </c>
      <c r="C137" s="20" t="s">
        <v>245</v>
      </c>
      <c r="D137" s="59">
        <v>8005.9</v>
      </c>
      <c r="E137" s="59">
        <v>8005.9</v>
      </c>
      <c r="F137" s="47">
        <f t="shared" si="17"/>
        <v>100</v>
      </c>
    </row>
    <row r="138" spans="2:6" ht="79.5" customHeight="1" x14ac:dyDescent="0.25">
      <c r="B138" s="19" t="s">
        <v>161</v>
      </c>
      <c r="C138" s="21" t="s">
        <v>247</v>
      </c>
      <c r="D138" s="53">
        <v>2.1</v>
      </c>
      <c r="E138" s="53">
        <v>2.1</v>
      </c>
      <c r="F138" s="47">
        <f t="shared" si="17"/>
        <v>100</v>
      </c>
    </row>
    <row r="139" spans="2:6" ht="90.75" customHeight="1" x14ac:dyDescent="0.25">
      <c r="B139" s="19" t="s">
        <v>196</v>
      </c>
      <c r="C139" s="21" t="s">
        <v>251</v>
      </c>
      <c r="D139" s="60">
        <v>15882.5</v>
      </c>
      <c r="E139" s="61">
        <v>9429.1</v>
      </c>
      <c r="F139" s="47">
        <f t="shared" si="17"/>
        <v>59.367857705021251</v>
      </c>
    </row>
    <row r="140" spans="2:6" ht="44.25" customHeight="1" x14ac:dyDescent="0.25">
      <c r="B140" s="19" t="s">
        <v>162</v>
      </c>
      <c r="C140" s="22" t="s">
        <v>254</v>
      </c>
      <c r="D140" s="49">
        <v>1202</v>
      </c>
      <c r="E140" s="49">
        <v>611.6</v>
      </c>
      <c r="F140" s="47">
        <f t="shared" si="17"/>
        <v>50.881863560732107</v>
      </c>
    </row>
    <row r="141" spans="2:6" ht="15.75" customHeight="1" x14ac:dyDescent="0.25">
      <c r="B141" s="21" t="s">
        <v>175</v>
      </c>
      <c r="C141" s="22" t="s">
        <v>64</v>
      </c>
      <c r="D141" s="47">
        <f>SUM(D142:D148)</f>
        <v>347509.9</v>
      </c>
      <c r="E141" s="47">
        <f t="shared" ref="E141" si="20">SUM(E142:E148)</f>
        <v>205426.69999999995</v>
      </c>
      <c r="F141" s="47">
        <f t="shared" si="17"/>
        <v>59.113913013701179</v>
      </c>
    </row>
    <row r="142" spans="2:6" ht="43.5" customHeight="1" x14ac:dyDescent="0.25">
      <c r="B142" s="26" t="s">
        <v>163</v>
      </c>
      <c r="C142" s="22" t="s">
        <v>252</v>
      </c>
      <c r="D142" s="62">
        <v>422.6</v>
      </c>
      <c r="E142" s="62">
        <v>211.3</v>
      </c>
      <c r="F142" s="47">
        <f t="shared" si="17"/>
        <v>50</v>
      </c>
    </row>
    <row r="143" spans="2:6" ht="75.75" customHeight="1" x14ac:dyDescent="0.25">
      <c r="B143" s="26" t="s">
        <v>164</v>
      </c>
      <c r="C143" s="22" t="s">
        <v>249</v>
      </c>
      <c r="D143" s="63">
        <v>222855.8</v>
      </c>
      <c r="E143" s="63">
        <v>135667.9</v>
      </c>
      <c r="F143" s="47">
        <f t="shared" si="17"/>
        <v>60.876988617751927</v>
      </c>
    </row>
    <row r="144" spans="2:6" ht="78" customHeight="1" x14ac:dyDescent="0.25">
      <c r="B144" s="26" t="s">
        <v>165</v>
      </c>
      <c r="C144" s="22" t="s">
        <v>65</v>
      </c>
      <c r="D144" s="47">
        <v>20020.599999999999</v>
      </c>
      <c r="E144" s="47">
        <v>6800.3</v>
      </c>
      <c r="F144" s="47">
        <f t="shared" si="17"/>
        <v>33.966514490075227</v>
      </c>
    </row>
    <row r="145" spans="2:6" ht="108.75" customHeight="1" x14ac:dyDescent="0.25">
      <c r="B145" s="26" t="s">
        <v>166</v>
      </c>
      <c r="C145" s="22" t="s">
        <v>246</v>
      </c>
      <c r="D145" s="62">
        <v>239.6</v>
      </c>
      <c r="E145" s="64">
        <v>119.8</v>
      </c>
      <c r="F145" s="47">
        <f t="shared" si="17"/>
        <v>50</v>
      </c>
    </row>
    <row r="146" spans="2:6" ht="90" x14ac:dyDescent="0.25">
      <c r="B146" s="26" t="s">
        <v>167</v>
      </c>
      <c r="C146" s="22" t="s">
        <v>248</v>
      </c>
      <c r="D146" s="63">
        <v>88408.6</v>
      </c>
      <c r="E146" s="65">
        <v>54114.6</v>
      </c>
      <c r="F146" s="47">
        <f t="shared" si="17"/>
        <v>61.209656074182831</v>
      </c>
    </row>
    <row r="147" spans="2:6" ht="138.75" customHeight="1" x14ac:dyDescent="0.25">
      <c r="B147" s="26" t="s">
        <v>168</v>
      </c>
      <c r="C147" s="22" t="s">
        <v>244</v>
      </c>
      <c r="D147" s="66">
        <v>1152</v>
      </c>
      <c r="E147" s="66">
        <v>506.9</v>
      </c>
      <c r="F147" s="47">
        <f t="shared" si="17"/>
        <v>44.001736111111114</v>
      </c>
    </row>
    <row r="148" spans="2:6" ht="139.5" customHeight="1" x14ac:dyDescent="0.25">
      <c r="B148" s="26" t="s">
        <v>176</v>
      </c>
      <c r="C148" s="21" t="s">
        <v>250</v>
      </c>
      <c r="D148" s="59">
        <v>14410.7</v>
      </c>
      <c r="E148" s="67">
        <v>8005.9</v>
      </c>
      <c r="F148" s="47">
        <f t="shared" si="17"/>
        <v>55.555247142748087</v>
      </c>
    </row>
    <row r="149" spans="2:6" ht="17.25" customHeight="1" x14ac:dyDescent="0.25">
      <c r="B149" s="26" t="s">
        <v>259</v>
      </c>
      <c r="C149" s="21" t="s">
        <v>260</v>
      </c>
      <c r="D149" s="59">
        <f>D150</f>
        <v>739.3</v>
      </c>
      <c r="E149" s="59">
        <f>E150</f>
        <v>350</v>
      </c>
      <c r="F149" s="47">
        <f t="shared" si="17"/>
        <v>47.342080346273505</v>
      </c>
    </row>
    <row r="150" spans="2:6" ht="31.5" customHeight="1" x14ac:dyDescent="0.25">
      <c r="B150" s="26" t="s">
        <v>263</v>
      </c>
      <c r="C150" s="21" t="s">
        <v>264</v>
      </c>
      <c r="D150" s="59">
        <f>SUM(D151:D153)</f>
        <v>739.3</v>
      </c>
      <c r="E150" s="59">
        <f>SUM(E151:E153)</f>
        <v>350</v>
      </c>
      <c r="F150" s="47">
        <f t="shared" si="17"/>
        <v>47.342080346273505</v>
      </c>
    </row>
    <row r="151" spans="2:6" s="17" customFormat="1" ht="91.5" customHeight="1" x14ac:dyDescent="0.25">
      <c r="B151" s="26" t="s">
        <v>313</v>
      </c>
      <c r="C151" s="21" t="s">
        <v>314</v>
      </c>
      <c r="D151" s="59">
        <v>340</v>
      </c>
      <c r="E151" s="59">
        <v>340</v>
      </c>
      <c r="F151" s="47">
        <f t="shared" ref="F151:F163" si="21">E151/D151*100</f>
        <v>100</v>
      </c>
    </row>
    <row r="152" spans="2:6" s="17" customFormat="1" ht="79.5" customHeight="1" x14ac:dyDescent="0.25">
      <c r="B152" s="26" t="s">
        <v>316</v>
      </c>
      <c r="C152" s="21" t="s">
        <v>315</v>
      </c>
      <c r="D152" s="59">
        <v>389.3</v>
      </c>
      <c r="E152" s="59"/>
      <c r="F152" s="47"/>
    </row>
    <row r="153" spans="2:6" ht="107.25" customHeight="1" x14ac:dyDescent="0.25">
      <c r="B153" s="26" t="s">
        <v>261</v>
      </c>
      <c r="C153" s="21" t="s">
        <v>262</v>
      </c>
      <c r="D153" s="59">
        <v>10</v>
      </c>
      <c r="E153" s="59">
        <v>10</v>
      </c>
      <c r="F153" s="47">
        <f t="shared" si="21"/>
        <v>100</v>
      </c>
    </row>
    <row r="154" spans="2:6" ht="16.5" customHeight="1" x14ac:dyDescent="0.25">
      <c r="B154" s="26" t="s">
        <v>137</v>
      </c>
      <c r="C154" s="21" t="s">
        <v>138</v>
      </c>
      <c r="D154" s="47">
        <f t="shared" ref="D154:E155" si="22">D155</f>
        <v>33860</v>
      </c>
      <c r="E154" s="47">
        <f t="shared" si="22"/>
        <v>0</v>
      </c>
      <c r="F154" s="47">
        <f t="shared" si="21"/>
        <v>0</v>
      </c>
    </row>
    <row r="155" spans="2:6" ht="16.5" customHeight="1" x14ac:dyDescent="0.25">
      <c r="B155" s="26" t="s">
        <v>139</v>
      </c>
      <c r="C155" s="21" t="s">
        <v>140</v>
      </c>
      <c r="D155" s="47">
        <f t="shared" si="22"/>
        <v>33860</v>
      </c>
      <c r="E155" s="47">
        <f t="shared" si="22"/>
        <v>0</v>
      </c>
      <c r="F155" s="47">
        <f t="shared" si="21"/>
        <v>0</v>
      </c>
    </row>
    <row r="156" spans="2:6" ht="75" customHeight="1" x14ac:dyDescent="0.25">
      <c r="B156" s="26" t="s">
        <v>141</v>
      </c>
      <c r="C156" s="21" t="s">
        <v>142</v>
      </c>
      <c r="D156" s="47">
        <v>33860</v>
      </c>
      <c r="E156" s="47"/>
      <c r="F156" s="47">
        <f t="shared" si="21"/>
        <v>0</v>
      </c>
    </row>
    <row r="157" spans="2:6" ht="14.25" customHeight="1" x14ac:dyDescent="0.25">
      <c r="B157" s="26" t="s">
        <v>207</v>
      </c>
      <c r="C157" s="21" t="s">
        <v>208</v>
      </c>
      <c r="D157" s="47">
        <f>D158</f>
        <v>40</v>
      </c>
      <c r="E157" s="47">
        <f>E158+E160</f>
        <v>241.2</v>
      </c>
      <c r="F157" s="47">
        <f t="shared" si="21"/>
        <v>602.99999999999989</v>
      </c>
    </row>
    <row r="158" spans="2:6" ht="31.15" customHeight="1" x14ac:dyDescent="0.25">
      <c r="B158" s="26" t="s">
        <v>209</v>
      </c>
      <c r="C158" s="21" t="s">
        <v>210</v>
      </c>
      <c r="D158" s="47">
        <f>D160</f>
        <v>40</v>
      </c>
      <c r="E158" s="47">
        <f>E159</f>
        <v>201.2</v>
      </c>
      <c r="F158" s="47">
        <f t="shared" si="21"/>
        <v>502.99999999999994</v>
      </c>
    </row>
    <row r="159" spans="2:6" s="17" customFormat="1" ht="60.75" customHeight="1" x14ac:dyDescent="0.25">
      <c r="B159" s="41" t="s">
        <v>298</v>
      </c>
      <c r="C159" s="21" t="s">
        <v>296</v>
      </c>
      <c r="D159" s="47"/>
      <c r="E159" s="47">
        <v>201.2</v>
      </c>
      <c r="F159" s="47" t="s">
        <v>274</v>
      </c>
    </row>
    <row r="160" spans="2:6" ht="63.75" customHeight="1" x14ac:dyDescent="0.25">
      <c r="B160" s="41" t="s">
        <v>227</v>
      </c>
      <c r="C160" s="21" t="s">
        <v>228</v>
      </c>
      <c r="D160" s="47">
        <v>40</v>
      </c>
      <c r="E160" s="47">
        <v>40</v>
      </c>
      <c r="F160" s="47">
        <f t="shared" si="21"/>
        <v>100</v>
      </c>
    </row>
    <row r="161" spans="2:6" ht="60" x14ac:dyDescent="0.25">
      <c r="B161" s="41" t="s">
        <v>292</v>
      </c>
      <c r="C161" s="21" t="s">
        <v>293</v>
      </c>
      <c r="D161" s="47">
        <f>D162</f>
        <v>0</v>
      </c>
      <c r="E161" s="47">
        <f>E162</f>
        <v>-1808.6</v>
      </c>
      <c r="F161" s="47"/>
    </row>
    <row r="162" spans="2:6" ht="75" x14ac:dyDescent="0.25">
      <c r="B162" s="41" t="s">
        <v>294</v>
      </c>
      <c r="C162" s="21" t="s">
        <v>295</v>
      </c>
      <c r="D162" s="47"/>
      <c r="E162" s="47">
        <v>-1808.6</v>
      </c>
      <c r="F162" s="47"/>
    </row>
    <row r="163" spans="2:6" x14ac:dyDescent="0.25">
      <c r="B163" s="21"/>
      <c r="C163" s="21" t="s">
        <v>66</v>
      </c>
      <c r="D163" s="47">
        <f>D7+D107</f>
        <v>1145335.4000000001</v>
      </c>
      <c r="E163" s="47">
        <f>SUM(E7,E107)</f>
        <v>558460</v>
      </c>
      <c r="F163" s="47">
        <f t="shared" si="21"/>
        <v>48.759516208090652</v>
      </c>
    </row>
    <row r="164" spans="2:6" x14ac:dyDescent="0.25">
      <c r="B164" s="3"/>
      <c r="C164" s="3"/>
      <c r="D164" s="3"/>
      <c r="E164" s="6"/>
      <c r="F164" s="6"/>
    </row>
    <row r="165" spans="2:6" x14ac:dyDescent="0.25">
      <c r="B165" s="3"/>
      <c r="C165" s="3"/>
      <c r="D165" s="3"/>
      <c r="E165" s="6"/>
      <c r="F165" s="6"/>
    </row>
    <row r="166" spans="2:6" x14ac:dyDescent="0.25">
      <c r="B166" s="3"/>
      <c r="C166" s="3"/>
      <c r="D166" s="3"/>
      <c r="E166" s="6"/>
      <c r="F166" s="6"/>
    </row>
    <row r="167" spans="2:6" x14ac:dyDescent="0.25">
      <c r="B167" s="3"/>
      <c r="C167" s="3"/>
      <c r="D167" s="3"/>
      <c r="E167" s="6"/>
      <c r="F167" s="6"/>
    </row>
    <row r="168" spans="2:6" x14ac:dyDescent="0.25">
      <c r="B168" s="3"/>
      <c r="C168" s="3"/>
      <c r="D168" s="3"/>
      <c r="E168" s="6"/>
      <c r="F168" s="6"/>
    </row>
    <row r="169" spans="2:6" x14ac:dyDescent="0.25">
      <c r="B169" s="3"/>
      <c r="C169" s="3"/>
      <c r="D169" s="3"/>
      <c r="E169" s="6"/>
      <c r="F169" s="6"/>
    </row>
    <row r="170" spans="2:6" x14ac:dyDescent="0.25">
      <c r="B170" s="3"/>
      <c r="C170" s="3"/>
      <c r="D170" s="3"/>
      <c r="E170" s="6"/>
      <c r="F170" s="6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  <row r="338" spans="2:6" x14ac:dyDescent="0.25">
      <c r="B338" s="3"/>
      <c r="C338" s="3"/>
      <c r="D338" s="3"/>
      <c r="E338" s="3"/>
      <c r="F338" s="3"/>
    </row>
    <row r="339" spans="2:6" x14ac:dyDescent="0.25">
      <c r="B339" s="3"/>
      <c r="C339" s="3"/>
      <c r="D339" s="3"/>
      <c r="E339" s="3"/>
      <c r="F339" s="3"/>
    </row>
    <row r="340" spans="2:6" x14ac:dyDescent="0.25">
      <c r="B340" s="3"/>
      <c r="C340" s="3"/>
      <c r="D340" s="3"/>
      <c r="E340" s="3"/>
      <c r="F340" s="3"/>
    </row>
    <row r="341" spans="2:6" x14ac:dyDescent="0.25">
      <c r="B341" s="3"/>
      <c r="C341" s="3"/>
      <c r="D341" s="3"/>
      <c r="E341" s="3"/>
      <c r="F341" s="3"/>
    </row>
    <row r="342" spans="2:6" x14ac:dyDescent="0.25">
      <c r="B342" s="3"/>
      <c r="C342" s="3"/>
      <c r="D342" s="3"/>
      <c r="E342" s="3"/>
      <c r="F342" s="3"/>
    </row>
    <row r="343" spans="2:6" x14ac:dyDescent="0.25">
      <c r="B343" s="3"/>
      <c r="C343" s="3"/>
      <c r="D343" s="3"/>
      <c r="E343" s="3"/>
      <c r="F343" s="3"/>
    </row>
    <row r="344" spans="2:6" x14ac:dyDescent="0.25">
      <c r="B344" s="3"/>
      <c r="C344" s="3"/>
      <c r="D344" s="3"/>
      <c r="E344" s="3"/>
      <c r="F344" s="3"/>
    </row>
    <row r="345" spans="2:6" x14ac:dyDescent="0.25">
      <c r="B345" s="3"/>
      <c r="C345" s="3"/>
      <c r="D345" s="3"/>
      <c r="E345" s="3"/>
      <c r="F345" s="3"/>
    </row>
    <row r="346" spans="2:6" x14ac:dyDescent="0.25">
      <c r="B346" s="3"/>
      <c r="C346" s="3"/>
      <c r="D346" s="3"/>
      <c r="E346" s="3"/>
      <c r="F346" s="3"/>
    </row>
    <row r="347" spans="2:6" x14ac:dyDescent="0.25">
      <c r="B347" s="3"/>
      <c r="C347" s="3"/>
      <c r="D347" s="3"/>
      <c r="E347" s="3"/>
      <c r="F347" s="3"/>
    </row>
    <row r="348" spans="2:6" x14ac:dyDescent="0.25">
      <c r="B348" s="3"/>
      <c r="C348" s="3"/>
      <c r="D348" s="3"/>
      <c r="E348" s="3"/>
      <c r="F348" s="3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  <row r="381" spans="2:6" x14ac:dyDescent="0.25">
      <c r="B381" s="2"/>
      <c r="C381" s="2"/>
      <c r="D381" s="2"/>
      <c r="E381" s="2"/>
      <c r="F381" s="2"/>
    </row>
    <row r="382" spans="2:6" x14ac:dyDescent="0.25">
      <c r="B382" s="2"/>
      <c r="C382" s="2"/>
      <c r="D382" s="2"/>
      <c r="E382" s="2"/>
      <c r="F382" s="2"/>
    </row>
    <row r="383" spans="2:6" x14ac:dyDescent="0.25">
      <c r="B383" s="2"/>
      <c r="C383" s="2"/>
      <c r="D383" s="2"/>
      <c r="E383" s="2"/>
      <c r="F383" s="2"/>
    </row>
    <row r="384" spans="2:6" x14ac:dyDescent="0.25">
      <c r="B384" s="2"/>
      <c r="C384" s="2"/>
      <c r="D384" s="2"/>
      <c r="E384" s="2"/>
      <c r="F384" s="2"/>
    </row>
    <row r="385" spans="2:6" x14ac:dyDescent="0.25">
      <c r="B385" s="2"/>
      <c r="C385" s="2"/>
      <c r="D385" s="2"/>
      <c r="E385" s="2"/>
      <c r="F385" s="2"/>
    </row>
    <row r="386" spans="2:6" x14ac:dyDescent="0.25">
      <c r="B386" s="2"/>
      <c r="C386" s="2"/>
      <c r="D386" s="2"/>
      <c r="E386" s="2"/>
      <c r="F386" s="2"/>
    </row>
    <row r="387" spans="2:6" x14ac:dyDescent="0.25">
      <c r="B387" s="2"/>
      <c r="C387" s="2"/>
      <c r="D387" s="2"/>
      <c r="E387" s="2"/>
      <c r="F387" s="2"/>
    </row>
    <row r="388" spans="2:6" x14ac:dyDescent="0.25">
      <c r="B388" s="2"/>
      <c r="C388" s="2"/>
      <c r="D388" s="2"/>
      <c r="E388" s="2"/>
      <c r="F388" s="2"/>
    </row>
    <row r="389" spans="2:6" x14ac:dyDescent="0.25">
      <c r="B389" s="2"/>
      <c r="C389" s="2"/>
      <c r="D389" s="2"/>
      <c r="E389" s="2"/>
      <c r="F389" s="2"/>
    </row>
    <row r="390" spans="2:6" x14ac:dyDescent="0.25">
      <c r="B390" s="2"/>
      <c r="C390" s="2"/>
      <c r="D390" s="2"/>
      <c r="E390" s="2"/>
      <c r="F390" s="2"/>
    </row>
    <row r="391" spans="2:6" x14ac:dyDescent="0.25">
      <c r="B391" s="2"/>
      <c r="C391" s="2"/>
      <c r="D391" s="2"/>
      <c r="E391" s="2"/>
      <c r="F391" s="2"/>
    </row>
    <row r="392" spans="2:6" x14ac:dyDescent="0.25">
      <c r="B392" s="2"/>
      <c r="C392" s="2"/>
      <c r="D392" s="2"/>
      <c r="E392" s="2"/>
      <c r="F392" s="2"/>
    </row>
    <row r="393" spans="2:6" x14ac:dyDescent="0.25">
      <c r="B393" s="2"/>
      <c r="C393" s="2"/>
      <c r="D393" s="2"/>
      <c r="E393" s="2"/>
      <c r="F393" s="2"/>
    </row>
    <row r="394" spans="2:6" x14ac:dyDescent="0.25">
      <c r="B394" s="2"/>
      <c r="C394" s="2"/>
      <c r="D394" s="2"/>
      <c r="E394" s="2"/>
      <c r="F394" s="2"/>
    </row>
    <row r="395" spans="2:6" x14ac:dyDescent="0.25">
      <c r="B395" s="2"/>
      <c r="C395" s="2"/>
      <c r="D395" s="2"/>
      <c r="E395" s="2"/>
      <c r="F395" s="2"/>
    </row>
    <row r="396" spans="2:6" x14ac:dyDescent="0.25">
      <c r="B396" s="2"/>
      <c r="C396" s="2"/>
      <c r="D396" s="2"/>
      <c r="E396" s="2"/>
      <c r="F396" s="2"/>
    </row>
    <row r="397" spans="2:6" x14ac:dyDescent="0.25">
      <c r="B397" s="2"/>
      <c r="C397" s="2"/>
      <c r="D397" s="2"/>
      <c r="E397" s="2"/>
      <c r="F397" s="2"/>
    </row>
    <row r="398" spans="2:6" x14ac:dyDescent="0.25">
      <c r="B398" s="2"/>
      <c r="C398" s="2"/>
      <c r="D398" s="2"/>
      <c r="E398" s="2"/>
      <c r="F398" s="2"/>
    </row>
    <row r="399" spans="2:6" x14ac:dyDescent="0.25">
      <c r="B399" s="2"/>
      <c r="C399" s="2"/>
      <c r="D399" s="2"/>
      <c r="E399" s="2"/>
      <c r="F399" s="2"/>
    </row>
    <row r="400" spans="2:6" x14ac:dyDescent="0.25">
      <c r="B400" s="2"/>
      <c r="C400" s="2"/>
      <c r="D400" s="2"/>
      <c r="E400" s="2"/>
      <c r="F400" s="2"/>
    </row>
    <row r="401" spans="2:6" x14ac:dyDescent="0.25">
      <c r="B401" s="2"/>
      <c r="C401" s="2"/>
      <c r="D401" s="2"/>
      <c r="E401" s="2"/>
      <c r="F401" s="2"/>
    </row>
    <row r="402" spans="2:6" x14ac:dyDescent="0.25">
      <c r="B402" s="2"/>
      <c r="C402" s="2"/>
      <c r="D402" s="2"/>
      <c r="E402" s="2"/>
      <c r="F402" s="2"/>
    </row>
    <row r="403" spans="2:6" x14ac:dyDescent="0.25">
      <c r="B403" s="2"/>
      <c r="C403" s="2"/>
      <c r="D403" s="2"/>
      <c r="E403" s="2"/>
      <c r="F403" s="2"/>
    </row>
    <row r="404" spans="2:6" x14ac:dyDescent="0.25">
      <c r="B404" s="2"/>
      <c r="C404" s="2"/>
      <c r="D404" s="2"/>
      <c r="E404" s="2"/>
      <c r="F404" s="2"/>
    </row>
    <row r="405" spans="2:6" x14ac:dyDescent="0.25">
      <c r="B405" s="2"/>
      <c r="C405" s="2"/>
      <c r="D405" s="2"/>
      <c r="E405" s="2"/>
      <c r="F405" s="2"/>
    </row>
    <row r="406" spans="2:6" x14ac:dyDescent="0.25">
      <c r="B406" s="2"/>
      <c r="C406" s="2"/>
      <c r="D406" s="2"/>
      <c r="E406" s="2"/>
      <c r="F406" s="2"/>
    </row>
    <row r="407" spans="2:6" x14ac:dyDescent="0.25">
      <c r="B407" s="2"/>
      <c r="C407" s="2"/>
      <c r="D407" s="2"/>
      <c r="E407" s="2"/>
      <c r="F407" s="2"/>
    </row>
    <row r="408" spans="2:6" x14ac:dyDescent="0.25">
      <c r="B408" s="2"/>
      <c r="C408" s="2"/>
      <c r="D408" s="2"/>
      <c r="E408" s="2"/>
      <c r="F408" s="2"/>
    </row>
    <row r="409" spans="2:6" x14ac:dyDescent="0.25">
      <c r="B409" s="2"/>
      <c r="C409" s="2"/>
      <c r="D409" s="2"/>
      <c r="E409" s="2"/>
      <c r="F409" s="2"/>
    </row>
    <row r="410" spans="2:6" x14ac:dyDescent="0.25">
      <c r="B410" s="2"/>
      <c r="C410" s="2"/>
      <c r="D410" s="2"/>
      <c r="E410" s="2"/>
      <c r="F410" s="2"/>
    </row>
    <row r="411" spans="2:6" x14ac:dyDescent="0.25">
      <c r="B411" s="2"/>
      <c r="C411" s="2"/>
      <c r="D411" s="2"/>
      <c r="E411" s="2"/>
      <c r="F411" s="2"/>
    </row>
    <row r="412" spans="2:6" x14ac:dyDescent="0.25">
      <c r="B412" s="2"/>
      <c r="C412" s="2"/>
      <c r="D412" s="2"/>
      <c r="E412" s="2"/>
      <c r="F412" s="2"/>
    </row>
    <row r="413" spans="2:6" x14ac:dyDescent="0.25">
      <c r="B413" s="2"/>
      <c r="C413" s="2"/>
      <c r="D413" s="2"/>
      <c r="E413" s="2"/>
      <c r="F413" s="2"/>
    </row>
    <row r="414" spans="2:6" x14ac:dyDescent="0.25">
      <c r="B414" s="2"/>
      <c r="C414" s="2"/>
      <c r="D414" s="2"/>
      <c r="E414" s="2"/>
      <c r="F414" s="2"/>
    </row>
    <row r="415" spans="2:6" x14ac:dyDescent="0.25">
      <c r="B415" s="2"/>
      <c r="C415" s="2"/>
      <c r="D415" s="2"/>
      <c r="E415" s="2"/>
      <c r="F415" s="2"/>
    </row>
    <row r="416" spans="2:6" x14ac:dyDescent="0.25">
      <c r="B416" s="2"/>
      <c r="C416" s="2"/>
      <c r="D416" s="2"/>
      <c r="E416" s="2"/>
      <c r="F416" s="2"/>
    </row>
  </sheetData>
  <mergeCells count="2">
    <mergeCell ref="D1:F1"/>
    <mergeCell ref="B3:F4"/>
  </mergeCells>
  <pageMargins left="0.31496062992125984" right="0.39370078740157483" top="0.31496062992125984" bottom="0.27559055118110237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2023-07-14T12:04:24Z</dcterms:modified>
</cp:coreProperties>
</file>