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L:\!ПРОГРАММИСТЫ\Маракулина М.А\от Финансового Управления\Проект бюджета Удомельского городского округа на 2021-2023\"/>
    </mc:Choice>
  </mc:AlternateContent>
  <bookViews>
    <workbookView xWindow="0" yWindow="0" windowWidth="22935" windowHeight="9270" firstSheet="2" activeTab="6"/>
  </bookViews>
  <sheets>
    <sheet name="прил.1" sheetId="62" r:id="rId1"/>
    <sheet name="прил.6" sheetId="1" r:id="rId2"/>
    <sheet name="прил.7" sheetId="61" r:id="rId3"/>
    <sheet name="прил.8" sheetId="2" r:id="rId4"/>
    <sheet name="прил.9" sheetId="3" r:id="rId5"/>
    <sheet name="прил.10" sheetId="63" r:id="rId6"/>
    <sheet name="прил.11" sheetId="64" r:id="rId7"/>
  </sheets>
  <calcPr calcId="162913"/>
</workbook>
</file>

<file path=xl/calcChain.xml><?xml version="1.0" encoding="utf-8"?>
<calcChain xmlns="http://schemas.openxmlformats.org/spreadsheetml/2006/main">
  <c r="J364" i="2" l="1"/>
  <c r="J363" i="2" s="1"/>
  <c r="J362" i="2" s="1"/>
  <c r="J361" i="2" s="1"/>
  <c r="I364" i="2"/>
  <c r="I363" i="2" s="1"/>
  <c r="I362" i="2" s="1"/>
  <c r="I361" i="2" s="1"/>
  <c r="H364" i="2"/>
  <c r="H363" i="2" s="1"/>
  <c r="H362" i="2" s="1"/>
  <c r="H361" i="2" s="1"/>
  <c r="H329" i="61"/>
  <c r="H328" i="61" s="1"/>
  <c r="H327" i="61" s="1"/>
  <c r="G329" i="61"/>
  <c r="G328" i="61" s="1"/>
  <c r="G327" i="61" s="1"/>
  <c r="F329" i="61"/>
  <c r="F328" i="61" s="1"/>
  <c r="F327" i="61" s="1"/>
  <c r="F564" i="3" l="1"/>
  <c r="E564" i="3"/>
  <c r="D564" i="3"/>
  <c r="I24" i="2"/>
  <c r="J24" i="2"/>
  <c r="H24" i="2"/>
  <c r="G28" i="61"/>
  <c r="H28" i="61"/>
  <c r="F28" i="61"/>
  <c r="F99" i="61" l="1"/>
  <c r="H306" i="2" l="1"/>
  <c r="J520" i="2"/>
  <c r="I520" i="2"/>
  <c r="H594" i="61"/>
  <c r="G594" i="61"/>
  <c r="F594" i="61"/>
  <c r="H591" i="61"/>
  <c r="G591" i="61"/>
  <c r="F591" i="61"/>
  <c r="H589" i="61"/>
  <c r="G589" i="61"/>
  <c r="F589" i="61"/>
  <c r="J711" i="2"/>
  <c r="I711" i="2"/>
  <c r="H711" i="2"/>
  <c r="J708" i="2"/>
  <c r="I708" i="2"/>
  <c r="H708" i="2"/>
  <c r="J706" i="2"/>
  <c r="I706" i="2"/>
  <c r="H706" i="2"/>
  <c r="H545" i="61"/>
  <c r="G545" i="61"/>
  <c r="F545" i="61"/>
  <c r="J698" i="2"/>
  <c r="I698" i="2"/>
  <c r="H698" i="2"/>
  <c r="H542" i="61"/>
  <c r="H541" i="61" s="1"/>
  <c r="G542" i="61"/>
  <c r="G541" i="61" s="1"/>
  <c r="F542" i="61"/>
  <c r="F541" i="61" s="1"/>
  <c r="J695" i="2"/>
  <c r="J694" i="2" s="1"/>
  <c r="I695" i="2"/>
  <c r="I694" i="2" s="1"/>
  <c r="H695" i="2"/>
  <c r="H694" i="2" s="1"/>
  <c r="H531" i="61"/>
  <c r="G531" i="61"/>
  <c r="F531" i="61"/>
  <c r="H529" i="61"/>
  <c r="G529" i="61"/>
  <c r="F529" i="61"/>
  <c r="J683" i="2"/>
  <c r="I683" i="2"/>
  <c r="H683" i="2"/>
  <c r="J681" i="2"/>
  <c r="I681" i="2"/>
  <c r="H681" i="2"/>
  <c r="H680" i="2" s="1"/>
  <c r="H526" i="61"/>
  <c r="G526" i="61"/>
  <c r="F526" i="61"/>
  <c r="H523" i="61"/>
  <c r="G523" i="61"/>
  <c r="F523" i="61"/>
  <c r="H521" i="61"/>
  <c r="G521" i="61"/>
  <c r="F521" i="61"/>
  <c r="H519" i="61"/>
  <c r="G519" i="61"/>
  <c r="G518" i="61" s="1"/>
  <c r="H518" i="61"/>
  <c r="F518" i="61"/>
  <c r="J670" i="2"/>
  <c r="J669" i="2" s="1"/>
  <c r="I670" i="2"/>
  <c r="I669" i="2" s="1"/>
  <c r="H669" i="2"/>
  <c r="H672" i="2"/>
  <c r="I672" i="2"/>
  <c r="J672" i="2"/>
  <c r="H674" i="2"/>
  <c r="I674" i="2"/>
  <c r="J674" i="2"/>
  <c r="H677" i="2"/>
  <c r="I677" i="2"/>
  <c r="J677" i="2"/>
  <c r="H482" i="61"/>
  <c r="G482" i="61"/>
  <c r="F482" i="61"/>
  <c r="H480" i="61"/>
  <c r="G480" i="61"/>
  <c r="F480" i="61"/>
  <c r="J658" i="2"/>
  <c r="I658" i="2"/>
  <c r="H658" i="2"/>
  <c r="J656" i="2"/>
  <c r="I656" i="2"/>
  <c r="H656" i="2"/>
  <c r="H477" i="61"/>
  <c r="G477" i="61"/>
  <c r="F477" i="61"/>
  <c r="H475" i="61"/>
  <c r="G475" i="61"/>
  <c r="F475" i="61"/>
  <c r="J652" i="2"/>
  <c r="I652" i="2"/>
  <c r="H652" i="2"/>
  <c r="J650" i="2"/>
  <c r="I650" i="2"/>
  <c r="H650" i="2"/>
  <c r="H649" i="2" s="1"/>
  <c r="H473" i="61"/>
  <c r="G473" i="61"/>
  <c r="F473" i="61"/>
  <c r="H471" i="61"/>
  <c r="G471" i="61"/>
  <c r="F471" i="61"/>
  <c r="H469" i="61"/>
  <c r="G469" i="61"/>
  <c r="G468" i="61" s="1"/>
  <c r="F469" i="61"/>
  <c r="J647" i="2"/>
  <c r="I647" i="2"/>
  <c r="H647" i="2"/>
  <c r="J645" i="2"/>
  <c r="I645" i="2"/>
  <c r="H645" i="2"/>
  <c r="J643" i="2"/>
  <c r="J642" i="2" s="1"/>
  <c r="I643" i="2"/>
  <c r="H643" i="2"/>
  <c r="H642" i="2"/>
  <c r="H448" i="61"/>
  <c r="G448" i="61"/>
  <c r="F448" i="61"/>
  <c r="H446" i="61"/>
  <c r="G446" i="61"/>
  <c r="F446" i="61"/>
  <c r="H444" i="61"/>
  <c r="G444" i="61"/>
  <c r="F444" i="61"/>
  <c r="H215" i="61"/>
  <c r="G215" i="61"/>
  <c r="F215" i="61"/>
  <c r="H213" i="61"/>
  <c r="G213" i="61"/>
  <c r="F213" i="61"/>
  <c r="J622" i="2"/>
  <c r="I622" i="2"/>
  <c r="H622" i="2"/>
  <c r="J620" i="2"/>
  <c r="I620" i="2"/>
  <c r="I619" i="2" s="1"/>
  <c r="H620" i="2"/>
  <c r="H364" i="61"/>
  <c r="G364" i="61"/>
  <c r="F364" i="61"/>
  <c r="H362" i="61"/>
  <c r="G362" i="61"/>
  <c r="F362" i="61"/>
  <c r="H360" i="61"/>
  <c r="G360" i="61"/>
  <c r="F360" i="61"/>
  <c r="H358" i="61"/>
  <c r="G358" i="61"/>
  <c r="F358" i="61"/>
  <c r="H355" i="61"/>
  <c r="G355" i="61"/>
  <c r="F355" i="61"/>
  <c r="H353" i="61"/>
  <c r="G353" i="61"/>
  <c r="F353" i="61"/>
  <c r="H351" i="61"/>
  <c r="G351" i="61"/>
  <c r="F351" i="61"/>
  <c r="H348" i="61"/>
  <c r="G348" i="61"/>
  <c r="F348" i="61"/>
  <c r="H346" i="61"/>
  <c r="G346" i="61"/>
  <c r="F346" i="61"/>
  <c r="H343" i="61"/>
  <c r="G343" i="61"/>
  <c r="F343" i="61"/>
  <c r="H341" i="61"/>
  <c r="G341" i="61"/>
  <c r="F341" i="61"/>
  <c r="H339" i="61"/>
  <c r="G339" i="61"/>
  <c r="F339" i="61"/>
  <c r="H337" i="61"/>
  <c r="G337" i="61"/>
  <c r="F337" i="61"/>
  <c r="H335" i="61"/>
  <c r="G335" i="61"/>
  <c r="F335" i="61"/>
  <c r="H333" i="61"/>
  <c r="G333" i="61"/>
  <c r="F333" i="61"/>
  <c r="J406" i="2"/>
  <c r="I406" i="2"/>
  <c r="I405" i="2" s="1"/>
  <c r="H406" i="2"/>
  <c r="H405" i="2" s="1"/>
  <c r="J405" i="2"/>
  <c r="J403" i="2"/>
  <c r="I403" i="2"/>
  <c r="H403" i="2"/>
  <c r="J400" i="2"/>
  <c r="I400" i="2"/>
  <c r="H400" i="2"/>
  <c r="J398" i="2"/>
  <c r="I398" i="2"/>
  <c r="H398" i="2"/>
  <c r="J394" i="2"/>
  <c r="I394" i="2"/>
  <c r="H394" i="2"/>
  <c r="J392" i="2"/>
  <c r="I392" i="2"/>
  <c r="H392" i="2"/>
  <c r="J390" i="2"/>
  <c r="I390" i="2"/>
  <c r="H390" i="2"/>
  <c r="J386" i="2"/>
  <c r="I386" i="2"/>
  <c r="H386" i="2"/>
  <c r="J384" i="2"/>
  <c r="I384" i="2"/>
  <c r="H384" i="2"/>
  <c r="J380" i="2"/>
  <c r="I380" i="2"/>
  <c r="H380" i="2"/>
  <c r="J378" i="2"/>
  <c r="I378" i="2"/>
  <c r="H378" i="2"/>
  <c r="J376" i="2"/>
  <c r="I376" i="2"/>
  <c r="H376" i="2"/>
  <c r="J373" i="2"/>
  <c r="I373" i="2"/>
  <c r="H373" i="2"/>
  <c r="J371" i="2"/>
  <c r="I371" i="2"/>
  <c r="H371" i="2"/>
  <c r="J369" i="2"/>
  <c r="I369" i="2"/>
  <c r="H369" i="2"/>
  <c r="F104" i="61"/>
  <c r="G104" i="61"/>
  <c r="H96" i="61"/>
  <c r="G96" i="61"/>
  <c r="F96" i="61"/>
  <c r="H136" i="61"/>
  <c r="G136" i="61"/>
  <c r="F136" i="61"/>
  <c r="I138" i="2"/>
  <c r="J138" i="2"/>
  <c r="H138" i="2"/>
  <c r="H318" i="61"/>
  <c r="H317" i="61" s="1"/>
  <c r="G318" i="61"/>
  <c r="F318" i="61"/>
  <c r="F317" i="61" s="1"/>
  <c r="G317" i="61"/>
  <c r="J349" i="2"/>
  <c r="I349" i="2"/>
  <c r="H349" i="2"/>
  <c r="I348" i="2"/>
  <c r="I347" i="2" s="1"/>
  <c r="J348" i="2"/>
  <c r="J347" i="2" s="1"/>
  <c r="H348" i="2"/>
  <c r="H347" i="2" s="1"/>
  <c r="F299" i="3"/>
  <c r="E299" i="3"/>
  <c r="D299" i="3"/>
  <c r="I642" i="2" l="1"/>
  <c r="J649" i="2"/>
  <c r="F517" i="61"/>
  <c r="J680" i="2"/>
  <c r="H517" i="61"/>
  <c r="H619" i="2"/>
  <c r="J619" i="2"/>
  <c r="F212" i="61"/>
  <c r="H212" i="61"/>
  <c r="I649" i="2"/>
  <c r="I680" i="2"/>
  <c r="G212" i="61"/>
  <c r="F468" i="61"/>
  <c r="H468" i="61"/>
  <c r="G517" i="61"/>
  <c r="H668" i="2"/>
  <c r="J668" i="2"/>
  <c r="I668" i="2"/>
  <c r="H195" i="61"/>
  <c r="G195" i="61"/>
  <c r="F195" i="61"/>
  <c r="H193" i="61"/>
  <c r="G193" i="61"/>
  <c r="F193" i="61"/>
  <c r="H191" i="61"/>
  <c r="G191" i="61"/>
  <c r="F191" i="61"/>
  <c r="H189" i="61"/>
  <c r="G189" i="61"/>
  <c r="F189" i="61"/>
  <c r="H187" i="61"/>
  <c r="G187" i="61"/>
  <c r="F187" i="61"/>
  <c r="H185" i="61"/>
  <c r="G185" i="61"/>
  <c r="F185" i="61"/>
  <c r="H183" i="61"/>
  <c r="G183" i="61"/>
  <c r="F183" i="61"/>
  <c r="H181" i="61"/>
  <c r="G181" i="61"/>
  <c r="F181" i="61"/>
  <c r="H179" i="61"/>
  <c r="G179" i="61"/>
  <c r="F179" i="61"/>
  <c r="H177" i="61"/>
  <c r="G177" i="61"/>
  <c r="F177" i="61"/>
  <c r="H175" i="61"/>
  <c r="G175" i="61"/>
  <c r="F175" i="61"/>
  <c r="J202" i="2"/>
  <c r="I202" i="2"/>
  <c r="H202" i="2"/>
  <c r="J200" i="2"/>
  <c r="I200" i="2"/>
  <c r="H200" i="2"/>
  <c r="J198" i="2"/>
  <c r="I198" i="2"/>
  <c r="H198" i="2"/>
  <c r="J196" i="2"/>
  <c r="I196" i="2"/>
  <c r="H196" i="2"/>
  <c r="J194" i="2"/>
  <c r="I194" i="2"/>
  <c r="H194" i="2"/>
  <c r="J192" i="2"/>
  <c r="I192" i="2"/>
  <c r="H192" i="2"/>
  <c r="J190" i="2"/>
  <c r="I190" i="2"/>
  <c r="H190" i="2"/>
  <c r="J188" i="2"/>
  <c r="I188" i="2"/>
  <c r="H188" i="2"/>
  <c r="J186" i="2"/>
  <c r="I186" i="2"/>
  <c r="H186" i="2"/>
  <c r="J184" i="2"/>
  <c r="I184" i="2"/>
  <c r="H184" i="2"/>
  <c r="J182" i="2"/>
  <c r="I182" i="2"/>
  <c r="H182" i="2"/>
  <c r="H181" i="2" s="1"/>
  <c r="E360" i="3"/>
  <c r="F360" i="3"/>
  <c r="D360" i="3"/>
  <c r="F348" i="3"/>
  <c r="E348" i="3"/>
  <c r="D348" i="3"/>
  <c r="J181" i="2" l="1"/>
  <c r="H174" i="61"/>
  <c r="I181" i="2"/>
  <c r="G174" i="61"/>
  <c r="F174" i="61"/>
  <c r="F346" i="3"/>
  <c r="E346" i="3"/>
  <c r="D346" i="3"/>
  <c r="E535" i="3" l="1"/>
  <c r="F535" i="3"/>
  <c r="D535" i="3"/>
  <c r="H26" i="61" l="1"/>
  <c r="G26" i="61"/>
  <c r="F26" i="61"/>
  <c r="H24" i="61"/>
  <c r="G24" i="61"/>
  <c r="F24" i="61"/>
  <c r="J22" i="2"/>
  <c r="I22" i="2"/>
  <c r="H22" i="2"/>
  <c r="J20" i="2"/>
  <c r="I20" i="2"/>
  <c r="H20" i="2"/>
  <c r="F422" i="3"/>
  <c r="E422" i="3"/>
  <c r="D422" i="3"/>
  <c r="H581" i="61"/>
  <c r="G581" i="61"/>
  <c r="F581" i="61"/>
  <c r="G580" i="61"/>
  <c r="H579" i="61"/>
  <c r="G579" i="61"/>
  <c r="F579" i="61"/>
  <c r="J457" i="2"/>
  <c r="I457" i="2"/>
  <c r="H457" i="2"/>
  <c r="I456" i="2"/>
  <c r="I455" i="2" s="1"/>
  <c r="J455" i="2"/>
  <c r="H455" i="2"/>
  <c r="J19" i="2" l="1"/>
  <c r="H19" i="2"/>
  <c r="I19" i="2"/>
  <c r="E167" i="3"/>
  <c r="F167" i="3"/>
  <c r="D167" i="3"/>
  <c r="E155" i="3"/>
  <c r="F155" i="3"/>
  <c r="D155" i="3"/>
  <c r="F140" i="3"/>
  <c r="E140" i="3"/>
  <c r="D140" i="3"/>
  <c r="F109" i="3" l="1"/>
  <c r="F108" i="3" s="1"/>
  <c r="D108" i="3"/>
  <c r="F606" i="61"/>
  <c r="F604" i="61"/>
  <c r="F602" i="61"/>
  <c r="H473" i="2"/>
  <c r="H471" i="2"/>
  <c r="H469" i="2"/>
  <c r="H293" i="61"/>
  <c r="G293" i="61"/>
  <c r="F293" i="61"/>
  <c r="J318" i="2"/>
  <c r="I318" i="2"/>
  <c r="H318" i="2"/>
  <c r="F305" i="3"/>
  <c r="E305" i="3"/>
  <c r="D305" i="3"/>
  <c r="F74" i="61" l="1"/>
  <c r="H71" i="2"/>
  <c r="D184" i="3"/>
  <c r="H572" i="61" l="1"/>
  <c r="G572" i="61"/>
  <c r="F572" i="61"/>
  <c r="H557" i="61"/>
  <c r="G557" i="61"/>
  <c r="F557" i="61"/>
  <c r="H510" i="61"/>
  <c r="G510" i="61"/>
  <c r="F510" i="61"/>
  <c r="H507" i="61"/>
  <c r="G507" i="61"/>
  <c r="F507" i="61"/>
  <c r="H505" i="61"/>
  <c r="G505" i="61"/>
  <c r="F505" i="61"/>
  <c r="H502" i="61"/>
  <c r="G502" i="61"/>
  <c r="F502" i="61"/>
  <c r="H500" i="61"/>
  <c r="G500" i="61"/>
  <c r="F500" i="61"/>
  <c r="H498" i="61"/>
  <c r="G498" i="61"/>
  <c r="F498" i="61"/>
  <c r="H495" i="61"/>
  <c r="G495" i="61"/>
  <c r="F495" i="61"/>
  <c r="H493" i="61"/>
  <c r="G493" i="61"/>
  <c r="F493" i="61"/>
  <c r="H491" i="61"/>
  <c r="G491" i="61"/>
  <c r="F491" i="61"/>
  <c r="H464" i="61"/>
  <c r="G464" i="61"/>
  <c r="F464" i="61"/>
  <c r="H462" i="61"/>
  <c r="G462" i="61"/>
  <c r="F462" i="61"/>
  <c r="H440" i="61"/>
  <c r="G440" i="61"/>
  <c r="F440" i="61"/>
  <c r="H438" i="61"/>
  <c r="G438" i="61"/>
  <c r="F438" i="61"/>
  <c r="H436" i="61"/>
  <c r="G436" i="61"/>
  <c r="F436" i="61"/>
  <c r="H434" i="61"/>
  <c r="G434" i="61"/>
  <c r="F434" i="61"/>
  <c r="H432" i="61"/>
  <c r="G432" i="61"/>
  <c r="F432" i="61"/>
  <c r="H430" i="61"/>
  <c r="G430" i="61"/>
  <c r="F430" i="61"/>
  <c r="H428" i="61"/>
  <c r="G428" i="61"/>
  <c r="F428" i="61"/>
  <c r="H420" i="61"/>
  <c r="G420" i="61"/>
  <c r="F420" i="61"/>
  <c r="H417" i="61"/>
  <c r="G417" i="61"/>
  <c r="F417" i="61"/>
  <c r="H415" i="61"/>
  <c r="G415" i="61"/>
  <c r="F415" i="61"/>
  <c r="H413" i="61"/>
  <c r="G413" i="61"/>
  <c r="F413" i="61"/>
  <c r="H411" i="61"/>
  <c r="G411" i="61"/>
  <c r="F411" i="61"/>
  <c r="H409" i="61"/>
  <c r="G409" i="61"/>
  <c r="F409" i="61"/>
  <c r="H407" i="61"/>
  <c r="G407" i="61"/>
  <c r="F407" i="61"/>
  <c r="H405" i="61"/>
  <c r="G405" i="61"/>
  <c r="F405" i="61"/>
  <c r="H403" i="61"/>
  <c r="G403" i="61"/>
  <c r="F403" i="61"/>
  <c r="H396" i="61"/>
  <c r="G396" i="61"/>
  <c r="F396" i="61"/>
  <c r="H394" i="61"/>
  <c r="G394" i="61"/>
  <c r="F394" i="61"/>
  <c r="H392" i="61"/>
  <c r="G392" i="61"/>
  <c r="F392" i="61"/>
  <c r="H390" i="61"/>
  <c r="G390" i="61"/>
  <c r="F390" i="61"/>
  <c r="H388" i="61"/>
  <c r="G388" i="61"/>
  <c r="F388" i="61"/>
  <c r="H386" i="61"/>
  <c r="G386" i="61"/>
  <c r="F386" i="61"/>
  <c r="F401" i="61"/>
  <c r="G401" i="61"/>
  <c r="H401" i="61"/>
  <c r="F419" i="61"/>
  <c r="G419" i="61"/>
  <c r="H419" i="61"/>
  <c r="F423" i="61"/>
  <c r="F422" i="61" s="1"/>
  <c r="F421" i="61" s="1"/>
  <c r="G423" i="61"/>
  <c r="G422" i="61" s="1"/>
  <c r="G421" i="61" s="1"/>
  <c r="H423" i="61"/>
  <c r="H422" i="61" s="1"/>
  <c r="H421" i="61" s="1"/>
  <c r="J542" i="2"/>
  <c r="I542" i="2"/>
  <c r="H542" i="2"/>
  <c r="J540" i="2"/>
  <c r="I540" i="2"/>
  <c r="H540" i="2"/>
  <c r="H520" i="2"/>
  <c r="I560" i="2"/>
  <c r="J560" i="2"/>
  <c r="J493" i="2"/>
  <c r="I493" i="2"/>
  <c r="H493" i="2"/>
  <c r="J516" i="2"/>
  <c r="I516" i="2"/>
  <c r="H516" i="2"/>
  <c r="H490" i="61" l="1"/>
  <c r="F490" i="61"/>
  <c r="H400" i="61"/>
  <c r="H399" i="61" s="1"/>
  <c r="H398" i="61" s="1"/>
  <c r="G385" i="61"/>
  <c r="G384" i="61" s="1"/>
  <c r="G383" i="61" s="1"/>
  <c r="F427" i="61"/>
  <c r="H427" i="61"/>
  <c r="G490" i="61"/>
  <c r="F385" i="61"/>
  <c r="F384" i="61" s="1"/>
  <c r="F383" i="61" s="1"/>
  <c r="H385" i="61"/>
  <c r="G427" i="61"/>
  <c r="G400" i="61"/>
  <c r="G399" i="61" s="1"/>
  <c r="G398" i="61" s="1"/>
  <c r="F400" i="61"/>
  <c r="F399" i="61" s="1"/>
  <c r="F398" i="61" s="1"/>
  <c r="H384" i="61"/>
  <c r="H383" i="61" s="1"/>
  <c r="E92" i="3" l="1"/>
  <c r="F92" i="3"/>
  <c r="D92" i="3"/>
  <c r="E57" i="3"/>
  <c r="F57" i="3"/>
  <c r="D57" i="3"/>
  <c r="E55" i="3"/>
  <c r="F55" i="3"/>
  <c r="D55" i="3"/>
  <c r="F76" i="3" l="1"/>
  <c r="E76" i="3"/>
  <c r="D76" i="3"/>
  <c r="H491" i="2" l="1"/>
  <c r="H489" i="2"/>
  <c r="J161" i="2"/>
  <c r="J160" i="2" s="1"/>
  <c r="I161" i="2"/>
  <c r="I160" i="2" s="1"/>
  <c r="H161" i="2"/>
  <c r="H160" i="2" s="1"/>
  <c r="F358" i="3"/>
  <c r="E358" i="3"/>
  <c r="D358" i="3"/>
  <c r="H88" i="61" l="1"/>
  <c r="G88" i="61"/>
  <c r="F88" i="61"/>
  <c r="J86" i="2"/>
  <c r="I86" i="2"/>
  <c r="H86" i="2"/>
  <c r="F517" i="3"/>
  <c r="E517" i="3"/>
  <c r="D517" i="3"/>
  <c r="H475" i="2" l="1"/>
  <c r="I475" i="2"/>
  <c r="J475" i="2"/>
  <c r="D193" i="3"/>
  <c r="D192" i="3" s="1"/>
  <c r="H228" i="2"/>
  <c r="H227" i="2" s="1"/>
  <c r="F224" i="61"/>
  <c r="E388" i="3" l="1"/>
  <c r="F388" i="3"/>
  <c r="D388" i="3"/>
  <c r="D420" i="3"/>
  <c r="D419" i="3" s="1"/>
  <c r="D418" i="3" s="1"/>
  <c r="F442" i="3"/>
  <c r="F441" i="3" s="1"/>
  <c r="F439" i="3"/>
  <c r="F438" i="3" s="1"/>
  <c r="F436" i="3"/>
  <c r="F434" i="3"/>
  <c r="F430" i="3"/>
  <c r="F428" i="3"/>
  <c r="F426" i="3"/>
  <c r="F425" i="3" s="1"/>
  <c r="F424" i="3" s="1"/>
  <c r="F420" i="3"/>
  <c r="F416" i="3"/>
  <c r="F414" i="3"/>
  <c r="F412" i="3"/>
  <c r="F409" i="3"/>
  <c r="F407" i="3"/>
  <c r="F405" i="3"/>
  <c r="D442" i="3"/>
  <c r="D441" i="3" s="1"/>
  <c r="E442" i="3"/>
  <c r="E441" i="3" s="1"/>
  <c r="D405" i="3"/>
  <c r="F411" i="3" l="1"/>
  <c r="F433" i="3"/>
  <c r="F432" i="3" s="1"/>
  <c r="F404" i="3"/>
  <c r="F403" i="3" s="1"/>
  <c r="F419" i="3"/>
  <c r="F418" i="3" s="1"/>
  <c r="F402" i="3" l="1"/>
  <c r="E90" i="3"/>
  <c r="F90" i="3"/>
  <c r="D90" i="3"/>
  <c r="F552" i="3" l="1"/>
  <c r="E552" i="3"/>
  <c r="D552" i="3"/>
  <c r="J718" i="2"/>
  <c r="I718" i="2"/>
  <c r="H718" i="2"/>
  <c r="G48" i="61" l="1"/>
  <c r="H48" i="61"/>
  <c r="F48" i="61"/>
  <c r="H326" i="61"/>
  <c r="H325" i="61" s="1"/>
  <c r="G326" i="61"/>
  <c r="F326" i="61"/>
  <c r="G325" i="61"/>
  <c r="F325" i="61"/>
  <c r="J360" i="2"/>
  <c r="J359" i="2" s="1"/>
  <c r="J358" i="2" s="1"/>
  <c r="I360" i="2"/>
  <c r="H360" i="2"/>
  <c r="H359" i="2" s="1"/>
  <c r="H358" i="2" s="1"/>
  <c r="I359" i="2"/>
  <c r="I358" i="2" s="1"/>
  <c r="H356" i="2"/>
  <c r="H355" i="2" s="1"/>
  <c r="I356" i="2"/>
  <c r="I355" i="2" s="1"/>
  <c r="J356" i="2"/>
  <c r="J355" i="2" s="1"/>
  <c r="F316" i="3"/>
  <c r="E316" i="3"/>
  <c r="D316" i="3"/>
  <c r="F356" i="3" l="1"/>
  <c r="E356" i="3"/>
  <c r="D356" i="3"/>
  <c r="F354" i="3"/>
  <c r="E354" i="3"/>
  <c r="D354" i="3"/>
  <c r="F352" i="3"/>
  <c r="E352" i="3"/>
  <c r="D352" i="3"/>
  <c r="F350" i="3"/>
  <c r="E350" i="3"/>
  <c r="D350" i="3"/>
  <c r="F344" i="3"/>
  <c r="E344" i="3"/>
  <c r="D344" i="3"/>
  <c r="E342" i="3"/>
  <c r="D342" i="3"/>
  <c r="F342" i="3"/>
  <c r="F340" i="3"/>
  <c r="E340" i="3"/>
  <c r="D340" i="3"/>
  <c r="F368" i="3"/>
  <c r="E368" i="3"/>
  <c r="D368" i="3"/>
  <c r="F366" i="3"/>
  <c r="E366" i="3"/>
  <c r="D366" i="3"/>
  <c r="F364" i="3"/>
  <c r="E364" i="3"/>
  <c r="D364" i="3"/>
  <c r="D339" i="3" l="1"/>
  <c r="E339" i="3"/>
  <c r="F339" i="3"/>
  <c r="F363" i="3"/>
  <c r="E363" i="3"/>
  <c r="D363" i="3"/>
  <c r="H376" i="61"/>
  <c r="G376" i="61"/>
  <c r="F376" i="61"/>
  <c r="H374" i="61"/>
  <c r="G374" i="61"/>
  <c r="F374" i="61"/>
  <c r="H372" i="61"/>
  <c r="G372" i="61"/>
  <c r="F372" i="61"/>
  <c r="H370" i="61"/>
  <c r="G370" i="61"/>
  <c r="F370" i="61"/>
  <c r="H368" i="61"/>
  <c r="G368" i="61"/>
  <c r="F368" i="61"/>
  <c r="J420" i="2"/>
  <c r="I420" i="2"/>
  <c r="H420" i="2"/>
  <c r="J418" i="2"/>
  <c r="I418" i="2"/>
  <c r="H418" i="2"/>
  <c r="J415" i="2"/>
  <c r="I415" i="2"/>
  <c r="H415" i="2"/>
  <c r="J413" i="2"/>
  <c r="I413" i="2"/>
  <c r="H413" i="2"/>
  <c r="J411" i="2"/>
  <c r="I411" i="2"/>
  <c r="H411" i="2"/>
  <c r="H205" i="61"/>
  <c r="G205" i="61"/>
  <c r="F205" i="61"/>
  <c r="J213" i="2"/>
  <c r="I213" i="2"/>
  <c r="H213" i="2"/>
  <c r="J154" i="2"/>
  <c r="I154" i="2"/>
  <c r="H154" i="2"/>
  <c r="J152" i="2"/>
  <c r="I152" i="2"/>
  <c r="H152" i="2"/>
  <c r="H151" i="2" s="1"/>
  <c r="H150" i="2" s="1"/>
  <c r="H150" i="61"/>
  <c r="G150" i="61"/>
  <c r="F150" i="61"/>
  <c r="H148" i="61"/>
  <c r="G148" i="61"/>
  <c r="F148" i="61"/>
  <c r="J211" i="2"/>
  <c r="I211" i="2"/>
  <c r="H211" i="2"/>
  <c r="J209" i="2"/>
  <c r="I209" i="2"/>
  <c r="H209" i="2"/>
  <c r="H203" i="61"/>
  <c r="G203" i="61"/>
  <c r="F203" i="61"/>
  <c r="H201" i="61"/>
  <c r="G201" i="61"/>
  <c r="F201" i="61"/>
  <c r="E502" i="3"/>
  <c r="F502" i="3"/>
  <c r="D502" i="3"/>
  <c r="G367" i="61" l="1"/>
  <c r="F147" i="61"/>
  <c r="J151" i="2"/>
  <c r="J150" i="2" s="1"/>
  <c r="I151" i="2"/>
  <c r="I150" i="2" s="1"/>
  <c r="H417" i="2"/>
  <c r="J417" i="2"/>
  <c r="F367" i="61"/>
  <c r="H367" i="61"/>
  <c r="I417" i="2"/>
  <c r="F315" i="3"/>
  <c r="F314" i="3" s="1"/>
  <c r="E315" i="3"/>
  <c r="E314" i="3" s="1"/>
  <c r="D315" i="3"/>
  <c r="D314" i="3" s="1"/>
  <c r="F309" i="3"/>
  <c r="F308" i="3" s="1"/>
  <c r="D309" i="3"/>
  <c r="D308" i="3" s="1"/>
  <c r="F294" i="3" l="1"/>
  <c r="F293" i="3" s="1"/>
  <c r="E294" i="3"/>
  <c r="E293" i="3" s="1"/>
  <c r="D294" i="3"/>
  <c r="D293" i="3" s="1"/>
  <c r="H286" i="61"/>
  <c r="G286" i="61"/>
  <c r="F286" i="61"/>
  <c r="F281" i="3"/>
  <c r="E281" i="3"/>
  <c r="D281" i="3"/>
  <c r="F279" i="3"/>
  <c r="E279" i="3"/>
  <c r="D279" i="3"/>
  <c r="J345" i="2"/>
  <c r="I345" i="2"/>
  <c r="H345" i="2"/>
  <c r="J343" i="2"/>
  <c r="I343" i="2"/>
  <c r="H343" i="2"/>
  <c r="G315" i="61"/>
  <c r="H315" i="61"/>
  <c r="F315" i="61"/>
  <c r="G313" i="61"/>
  <c r="H313" i="61"/>
  <c r="F313" i="61"/>
  <c r="H279" i="61" l="1"/>
  <c r="H278" i="61" s="1"/>
  <c r="G279" i="61"/>
  <c r="G278" i="61" s="1"/>
  <c r="F279" i="61"/>
  <c r="F278" i="61" s="1"/>
  <c r="J299" i="2"/>
  <c r="J298" i="2" s="1"/>
  <c r="J297" i="2" s="1"/>
  <c r="I299" i="2"/>
  <c r="I298" i="2" s="1"/>
  <c r="I297" i="2" s="1"/>
  <c r="H299" i="2"/>
  <c r="H298" i="2" s="1"/>
  <c r="H297" i="2" s="1"/>
  <c r="F284" i="3"/>
  <c r="F283" i="3" s="1"/>
  <c r="E284" i="3"/>
  <c r="E283" i="3" s="1"/>
  <c r="D284" i="3"/>
  <c r="D283" i="3" s="1"/>
  <c r="G274" i="61" l="1"/>
  <c r="H274" i="61"/>
  <c r="F529" i="3"/>
  <c r="E529" i="3"/>
  <c r="D529" i="3"/>
  <c r="J57" i="2"/>
  <c r="I57" i="2"/>
  <c r="H57" i="2"/>
  <c r="F400" i="3" l="1"/>
  <c r="E400" i="3"/>
  <c r="D400" i="3"/>
  <c r="F398" i="3"/>
  <c r="E398" i="3"/>
  <c r="D398" i="3"/>
  <c r="F394" i="3"/>
  <c r="E394" i="3"/>
  <c r="D394" i="3"/>
  <c r="F392" i="3"/>
  <c r="E392" i="3"/>
  <c r="D392" i="3"/>
  <c r="F386" i="3"/>
  <c r="E386" i="3"/>
  <c r="D386" i="3"/>
  <c r="F382" i="3"/>
  <c r="E382" i="3"/>
  <c r="D382" i="3"/>
  <c r="F380" i="3"/>
  <c r="E380" i="3"/>
  <c r="D380" i="3"/>
  <c r="J135" i="2"/>
  <c r="I135" i="2"/>
  <c r="H135" i="2"/>
  <c r="J133" i="2"/>
  <c r="I133" i="2"/>
  <c r="H133" i="2"/>
  <c r="J129" i="2"/>
  <c r="I129" i="2"/>
  <c r="H129" i="2"/>
  <c r="J127" i="2"/>
  <c r="I127" i="2"/>
  <c r="H127" i="2"/>
  <c r="J123" i="2"/>
  <c r="I123" i="2"/>
  <c r="H123" i="2"/>
  <c r="J121" i="2"/>
  <c r="I121" i="2"/>
  <c r="H121" i="2"/>
  <c r="J117" i="2"/>
  <c r="I117" i="2"/>
  <c r="H117" i="2"/>
  <c r="J115" i="2"/>
  <c r="I115" i="2"/>
  <c r="H115" i="2"/>
  <c r="F375" i="3"/>
  <c r="E375" i="3"/>
  <c r="D375" i="3"/>
  <c r="F373" i="3"/>
  <c r="E373" i="3"/>
  <c r="D373" i="3"/>
  <c r="H144" i="61"/>
  <c r="G144" i="61"/>
  <c r="F144" i="61"/>
  <c r="H142" i="61"/>
  <c r="G142" i="61"/>
  <c r="F142" i="61"/>
  <c r="J244" i="2" l="1"/>
  <c r="I244" i="2"/>
  <c r="H244" i="2"/>
  <c r="J242" i="2"/>
  <c r="I242" i="2"/>
  <c r="H242" i="2"/>
  <c r="J240" i="2"/>
  <c r="I240" i="2"/>
  <c r="H240" i="2"/>
  <c r="J237" i="2"/>
  <c r="I237" i="2"/>
  <c r="H237" i="2"/>
  <c r="J235" i="2"/>
  <c r="I235" i="2"/>
  <c r="H235" i="2"/>
  <c r="J232" i="2"/>
  <c r="I232" i="2"/>
  <c r="H232" i="2"/>
  <c r="H237" i="61"/>
  <c r="G237" i="61"/>
  <c r="F237" i="61"/>
  <c r="H235" i="61"/>
  <c r="G235" i="61"/>
  <c r="F235" i="61"/>
  <c r="H239" i="2" l="1"/>
  <c r="I239" i="2"/>
  <c r="J239" i="2"/>
  <c r="F232" i="3"/>
  <c r="E232" i="3"/>
  <c r="D232" i="3"/>
  <c r="F230" i="3"/>
  <c r="E230" i="3"/>
  <c r="D230" i="3"/>
  <c r="F192" i="3" l="1"/>
  <c r="E192" i="3"/>
  <c r="F190" i="3"/>
  <c r="E190" i="3"/>
  <c r="D190" i="3"/>
  <c r="F187" i="3"/>
  <c r="F186" i="3" s="1"/>
  <c r="E187" i="3"/>
  <c r="E186" i="3" s="1"/>
  <c r="D187" i="3"/>
  <c r="D186" i="3" s="1"/>
  <c r="F183" i="3"/>
  <c r="E183" i="3"/>
  <c r="D183" i="3"/>
  <c r="F181" i="3"/>
  <c r="E181" i="3"/>
  <c r="D181" i="3"/>
  <c r="F179" i="3"/>
  <c r="E179" i="3"/>
  <c r="D179" i="3"/>
  <c r="F176" i="3"/>
  <c r="F175" i="3" s="1"/>
  <c r="E176" i="3"/>
  <c r="D176" i="3"/>
  <c r="D175" i="3" s="1"/>
  <c r="E175" i="3"/>
  <c r="J227" i="2"/>
  <c r="I227" i="2"/>
  <c r="J225" i="2"/>
  <c r="I225" i="2"/>
  <c r="H225" i="2"/>
  <c r="H222" i="2"/>
  <c r="I222" i="2"/>
  <c r="J222" i="2"/>
  <c r="J70" i="2"/>
  <c r="I70" i="2"/>
  <c r="H70" i="2"/>
  <c r="J68" i="2"/>
  <c r="I68" i="2"/>
  <c r="H68" i="2"/>
  <c r="J66" i="2"/>
  <c r="I66" i="2"/>
  <c r="H66" i="2"/>
  <c r="J63" i="2"/>
  <c r="I63" i="2"/>
  <c r="H63" i="2"/>
  <c r="I56" i="2"/>
  <c r="I55" i="2" s="1"/>
  <c r="J56" i="2"/>
  <c r="J55" i="2" s="1"/>
  <c r="H56" i="2"/>
  <c r="H55" i="2" s="1"/>
  <c r="H58" i="61"/>
  <c r="H57" i="61" s="1"/>
  <c r="H56" i="61" s="1"/>
  <c r="G58" i="61"/>
  <c r="G57" i="61" s="1"/>
  <c r="G56" i="61" s="1"/>
  <c r="F58" i="61"/>
  <c r="F57" i="61" s="1"/>
  <c r="F56" i="61" s="1"/>
  <c r="F178" i="3" l="1"/>
  <c r="J224" i="2"/>
  <c r="I224" i="2"/>
  <c r="I65" i="2"/>
  <c r="E178" i="3"/>
  <c r="D189" i="3"/>
  <c r="D178" i="3"/>
  <c r="F189" i="3"/>
  <c r="H65" i="2"/>
  <c r="J65" i="2"/>
  <c r="H224" i="2"/>
  <c r="E189" i="3"/>
  <c r="E531" i="3"/>
  <c r="F531" i="3"/>
  <c r="D531" i="3"/>
  <c r="J689" i="2"/>
  <c r="I689" i="2"/>
  <c r="H689" i="2"/>
  <c r="J687" i="2"/>
  <c r="I687" i="2"/>
  <c r="H687" i="2"/>
  <c r="H446" i="2"/>
  <c r="G537" i="61"/>
  <c r="H537" i="61"/>
  <c r="F537" i="61"/>
  <c r="J216" i="2"/>
  <c r="J215" i="2" s="1"/>
  <c r="I216" i="2"/>
  <c r="I215" i="2" s="1"/>
  <c r="H216" i="2"/>
  <c r="H215" i="2" s="1"/>
  <c r="J686" i="2" l="1"/>
  <c r="J685" i="2" s="1"/>
  <c r="I686" i="2"/>
  <c r="I685" i="2" s="1"/>
  <c r="H208" i="61"/>
  <c r="H207" i="61" s="1"/>
  <c r="G208" i="61"/>
  <c r="G207" i="61" s="1"/>
  <c r="F208" i="61"/>
  <c r="F207" i="61" s="1"/>
  <c r="J251" i="2" l="1"/>
  <c r="I251" i="2"/>
  <c r="H251" i="2"/>
  <c r="J249" i="2"/>
  <c r="I249" i="2"/>
  <c r="H249" i="2"/>
  <c r="G223" i="61"/>
  <c r="H223" i="61"/>
  <c r="F223" i="61"/>
  <c r="H243" i="61"/>
  <c r="G243" i="61"/>
  <c r="F243" i="61"/>
  <c r="H241" i="61"/>
  <c r="G241" i="61"/>
  <c r="F241" i="61"/>
  <c r="I248" i="2" l="1"/>
  <c r="I247" i="2" s="1"/>
  <c r="I246" i="2" s="1"/>
  <c r="H248" i="2"/>
  <c r="H247" i="2" s="1"/>
  <c r="H246" i="2" s="1"/>
  <c r="J248" i="2"/>
  <c r="J247" i="2" s="1"/>
  <c r="J246" i="2" s="1"/>
  <c r="F240" i="61"/>
  <c r="F239" i="61" s="1"/>
  <c r="H240" i="61"/>
  <c r="G240" i="61"/>
  <c r="G239" i="61" s="1"/>
  <c r="H239" i="61"/>
  <c r="I12" i="64"/>
  <c r="F75" i="3" l="1"/>
  <c r="E565" i="3"/>
  <c r="D565" i="3"/>
  <c r="E562" i="3"/>
  <c r="D562" i="3"/>
  <c r="E560" i="3"/>
  <c r="E559" i="3" s="1"/>
  <c r="D560" i="3"/>
  <c r="D559" i="3" s="1"/>
  <c r="E556" i="3"/>
  <c r="D556" i="3"/>
  <c r="E548" i="3"/>
  <c r="D548" i="3"/>
  <c r="E546" i="3"/>
  <c r="E545" i="3" s="1"/>
  <c r="D546" i="3"/>
  <c r="D545" i="3" s="1"/>
  <c r="E541" i="3"/>
  <c r="D541" i="3"/>
  <c r="E538" i="3"/>
  <c r="D538" i="3"/>
  <c r="E534" i="3"/>
  <c r="D534" i="3"/>
  <c r="E525" i="3"/>
  <c r="D525" i="3"/>
  <c r="E523" i="3"/>
  <c r="E522" i="3" s="1"/>
  <c r="D523" i="3"/>
  <c r="E519" i="3"/>
  <c r="D519" i="3"/>
  <c r="E515" i="3"/>
  <c r="D515" i="3"/>
  <c r="E512" i="3"/>
  <c r="D512" i="3"/>
  <c r="E509" i="3"/>
  <c r="E508" i="3" s="1"/>
  <c r="D509" i="3"/>
  <c r="D508" i="3" s="1"/>
  <c r="E506" i="3"/>
  <c r="D506" i="3"/>
  <c r="E505" i="3"/>
  <c r="D505" i="3"/>
  <c r="E500" i="3"/>
  <c r="D500" i="3"/>
  <c r="E498" i="3"/>
  <c r="D498" i="3"/>
  <c r="E496" i="3"/>
  <c r="D496" i="3"/>
  <c r="E494" i="3"/>
  <c r="D494" i="3"/>
  <c r="E492" i="3"/>
  <c r="D492" i="3"/>
  <c r="E490" i="3"/>
  <c r="E489" i="3" s="1"/>
  <c r="E488" i="3" s="1"/>
  <c r="E487" i="3" s="1"/>
  <c r="D490" i="3"/>
  <c r="E485" i="3"/>
  <c r="D485" i="3"/>
  <c r="E483" i="3"/>
  <c r="D483" i="3"/>
  <c r="E481" i="3"/>
  <c r="D481" i="3"/>
  <c r="E479" i="3"/>
  <c r="D479" i="3"/>
  <c r="E477" i="3"/>
  <c r="D477" i="3"/>
  <c r="E476" i="3"/>
  <c r="D476" i="3"/>
  <c r="E474" i="3"/>
  <c r="D474" i="3"/>
  <c r="E472" i="3"/>
  <c r="D472" i="3"/>
  <c r="E470" i="3"/>
  <c r="D470" i="3"/>
  <c r="E469" i="3"/>
  <c r="E468" i="3" s="1"/>
  <c r="E467" i="3" s="1"/>
  <c r="D469" i="3"/>
  <c r="D468" i="3" s="1"/>
  <c r="D467" i="3" s="1"/>
  <c r="E465" i="3"/>
  <c r="D465" i="3"/>
  <c r="E464" i="3"/>
  <c r="D464" i="3"/>
  <c r="E462" i="3"/>
  <c r="D462" i="3"/>
  <c r="E461" i="3"/>
  <c r="D461" i="3"/>
  <c r="E459" i="3"/>
  <c r="D459" i="3"/>
  <c r="E458" i="3"/>
  <c r="E457" i="3" s="1"/>
  <c r="D458" i="3"/>
  <c r="D457" i="3" s="1"/>
  <c r="E455" i="3"/>
  <c r="E454" i="3" s="1"/>
  <c r="D455" i="3"/>
  <c r="D454" i="3" s="1"/>
  <c r="E452" i="3"/>
  <c r="D452" i="3"/>
  <c r="E451" i="3"/>
  <c r="E450" i="3"/>
  <c r="E449" i="3" s="1"/>
  <c r="D450" i="3"/>
  <c r="E447" i="3"/>
  <c r="E446" i="3" s="1"/>
  <c r="D447" i="3"/>
  <c r="D446" i="3" s="1"/>
  <c r="E439" i="3"/>
  <c r="E438" i="3" s="1"/>
  <c r="D439" i="3"/>
  <c r="D438" i="3"/>
  <c r="E436" i="3"/>
  <c r="D436" i="3"/>
  <c r="E434" i="3"/>
  <c r="D434" i="3"/>
  <c r="D433" i="3" s="1"/>
  <c r="D432" i="3" s="1"/>
  <c r="E433" i="3"/>
  <c r="E430" i="3"/>
  <c r="D430" i="3"/>
  <c r="E428" i="3"/>
  <c r="D428" i="3"/>
  <c r="E426" i="3"/>
  <c r="D426" i="3"/>
  <c r="E425" i="3"/>
  <c r="E424" i="3" s="1"/>
  <c r="D425" i="3"/>
  <c r="D424" i="3" s="1"/>
  <c r="E420" i="3"/>
  <c r="E416" i="3"/>
  <c r="D416" i="3"/>
  <c r="E414" i="3"/>
  <c r="D414" i="3"/>
  <c r="E412" i="3"/>
  <c r="D412" i="3"/>
  <c r="E411" i="3"/>
  <c r="D411" i="3"/>
  <c r="E409" i="3"/>
  <c r="D409" i="3"/>
  <c r="E407" i="3"/>
  <c r="D407" i="3"/>
  <c r="E405" i="3"/>
  <c r="E397" i="3"/>
  <c r="E396" i="3" s="1"/>
  <c r="D397" i="3"/>
  <c r="D396" i="3" s="1"/>
  <c r="E391" i="3"/>
  <c r="D391" i="3"/>
  <c r="D390" i="3" s="1"/>
  <c r="E390" i="3"/>
  <c r="E385" i="3"/>
  <c r="D385" i="3"/>
  <c r="D384" i="3" s="1"/>
  <c r="E384" i="3"/>
  <c r="E379" i="3"/>
  <c r="D379" i="3"/>
  <c r="E378" i="3"/>
  <c r="D378" i="3"/>
  <c r="E372" i="3"/>
  <c r="D372" i="3"/>
  <c r="D371" i="3" s="1"/>
  <c r="D370" i="3" s="1"/>
  <c r="E371" i="3"/>
  <c r="E370" i="3" s="1"/>
  <c r="E362" i="3"/>
  <c r="D338" i="3"/>
  <c r="E338" i="3"/>
  <c r="E335" i="3"/>
  <c r="D335" i="3"/>
  <c r="E333" i="3"/>
  <c r="D333" i="3"/>
  <c r="D332" i="3" s="1"/>
  <c r="D331" i="3" s="1"/>
  <c r="E332" i="3"/>
  <c r="E331" i="3" s="1"/>
  <c r="E329" i="3"/>
  <c r="E328" i="3" s="1"/>
  <c r="D329" i="3"/>
  <c r="D328" i="3" s="1"/>
  <c r="E326" i="3"/>
  <c r="D326" i="3"/>
  <c r="D325" i="3" s="1"/>
  <c r="E322" i="3"/>
  <c r="D322" i="3"/>
  <c r="E320" i="3"/>
  <c r="E319" i="3" s="1"/>
  <c r="D320" i="3"/>
  <c r="D319" i="3" s="1"/>
  <c r="E312" i="3"/>
  <c r="E311" i="3" s="1"/>
  <c r="D312" i="3"/>
  <c r="D311" i="3" s="1"/>
  <c r="D307" i="3" s="1"/>
  <c r="E309" i="3"/>
  <c r="E308" i="3" s="1"/>
  <c r="E307" i="3" s="1"/>
  <c r="E303" i="3"/>
  <c r="E302" i="3" s="1"/>
  <c r="E301" i="3" s="1"/>
  <c r="D303" i="3"/>
  <c r="D302" i="3" s="1"/>
  <c r="E297" i="3"/>
  <c r="E296" i="3" s="1"/>
  <c r="D297" i="3"/>
  <c r="D296" i="3" s="1"/>
  <c r="E291" i="3"/>
  <c r="E290" i="3" s="1"/>
  <c r="D291" i="3"/>
  <c r="D290" i="3" s="1"/>
  <c r="E288" i="3"/>
  <c r="E287" i="3" s="1"/>
  <c r="D288" i="3"/>
  <c r="D287" i="3" s="1"/>
  <c r="E277" i="3"/>
  <c r="E276" i="3" s="1"/>
  <c r="E275" i="3" s="1"/>
  <c r="D277" i="3"/>
  <c r="D276" i="3" s="1"/>
  <c r="D275" i="3" s="1"/>
  <c r="E273" i="3"/>
  <c r="E272" i="3" s="1"/>
  <c r="D273" i="3"/>
  <c r="D272" i="3" s="1"/>
  <c r="E270" i="3"/>
  <c r="E269" i="3" s="1"/>
  <c r="E268" i="3" s="1"/>
  <c r="D270" i="3"/>
  <c r="D269" i="3" s="1"/>
  <c r="E265" i="3"/>
  <c r="E264" i="3" s="1"/>
  <c r="E263" i="3" s="1"/>
  <c r="E262" i="3" s="1"/>
  <c r="D265" i="3"/>
  <c r="D264" i="3"/>
  <c r="D263" i="3" s="1"/>
  <c r="D262" i="3" s="1"/>
  <c r="E260" i="3"/>
  <c r="D260" i="3"/>
  <c r="E258" i="3"/>
  <c r="E257" i="3" s="1"/>
  <c r="D258" i="3"/>
  <c r="D257" i="3" s="1"/>
  <c r="E255" i="3"/>
  <c r="E254" i="3" s="1"/>
  <c r="E253" i="3" s="1"/>
  <c r="D255" i="3"/>
  <c r="D254" i="3" s="1"/>
  <c r="D253" i="3" s="1"/>
  <c r="E251" i="3"/>
  <c r="D251" i="3"/>
  <c r="E249" i="3"/>
  <c r="E248" i="3" s="1"/>
  <c r="D249" i="3"/>
  <c r="D248" i="3" s="1"/>
  <c r="E246" i="3"/>
  <c r="D246" i="3"/>
  <c r="E244" i="3"/>
  <c r="E243" i="3" s="1"/>
  <c r="E242" i="3" s="1"/>
  <c r="D244" i="3"/>
  <c r="D243" i="3" s="1"/>
  <c r="D242" i="3" s="1"/>
  <c r="E240" i="3"/>
  <c r="E239" i="3" s="1"/>
  <c r="D240" i="3"/>
  <c r="D239" i="3"/>
  <c r="E237" i="3"/>
  <c r="E236" i="3" s="1"/>
  <c r="E235" i="3" s="1"/>
  <c r="D237" i="3"/>
  <c r="D236" i="3"/>
  <c r="D235" i="3" s="1"/>
  <c r="E228" i="3"/>
  <c r="E227" i="3" s="1"/>
  <c r="D228" i="3"/>
  <c r="D227" i="3" s="1"/>
  <c r="E225" i="3"/>
  <c r="D225" i="3"/>
  <c r="E223" i="3"/>
  <c r="E222" i="3" s="1"/>
  <c r="D223" i="3"/>
  <c r="D222" i="3"/>
  <c r="E220" i="3"/>
  <c r="D220" i="3"/>
  <c r="E219" i="3"/>
  <c r="D219" i="3"/>
  <c r="E216" i="3"/>
  <c r="E215" i="3" s="1"/>
  <c r="D216" i="3"/>
  <c r="D215" i="3"/>
  <c r="E213" i="3"/>
  <c r="E212" i="3" s="1"/>
  <c r="D213" i="3"/>
  <c r="D212" i="3"/>
  <c r="D211" i="3" s="1"/>
  <c r="E209" i="3"/>
  <c r="D209" i="3"/>
  <c r="E207" i="3"/>
  <c r="D207" i="3"/>
  <c r="E205" i="3"/>
  <c r="D205" i="3"/>
  <c r="E203" i="3"/>
  <c r="D203" i="3"/>
  <c r="E201" i="3"/>
  <c r="D201" i="3"/>
  <c r="E197" i="3"/>
  <c r="E196" i="3" s="1"/>
  <c r="D197" i="3"/>
  <c r="D185" i="3"/>
  <c r="E185" i="3"/>
  <c r="E174" i="3"/>
  <c r="E170" i="3"/>
  <c r="E169" i="3" s="1"/>
  <c r="D170" i="3"/>
  <c r="D169" i="3" s="1"/>
  <c r="E165" i="3"/>
  <c r="E164" i="3" s="1"/>
  <c r="D165" i="3"/>
  <c r="D164" i="3" s="1"/>
  <c r="E163" i="3"/>
  <c r="D163" i="3"/>
  <c r="E161" i="3"/>
  <c r="D161" i="3"/>
  <c r="E159" i="3"/>
  <c r="E158" i="3" s="1"/>
  <c r="E157" i="3" s="1"/>
  <c r="D159" i="3"/>
  <c r="E153" i="3"/>
  <c r="D153" i="3"/>
  <c r="E151" i="3"/>
  <c r="E150" i="3" s="1"/>
  <c r="D151" i="3"/>
  <c r="E148" i="3"/>
  <c r="D148" i="3"/>
  <c r="E146" i="3"/>
  <c r="D146" i="3"/>
  <c r="E144" i="3"/>
  <c r="D144" i="3"/>
  <c r="E137" i="3"/>
  <c r="D137" i="3"/>
  <c r="E135" i="3"/>
  <c r="D135" i="3"/>
  <c r="E134" i="3"/>
  <c r="E133" i="3" s="1"/>
  <c r="E131" i="3"/>
  <c r="E130" i="3" s="1"/>
  <c r="D131" i="3"/>
  <c r="D130" i="3" s="1"/>
  <c r="E128" i="3"/>
  <c r="D128" i="3"/>
  <c r="E126" i="3"/>
  <c r="D126" i="3"/>
  <c r="D125" i="3" s="1"/>
  <c r="E123" i="3"/>
  <c r="D123" i="3"/>
  <c r="E120" i="3"/>
  <c r="D120" i="3"/>
  <c r="E117" i="3"/>
  <c r="D117" i="3"/>
  <c r="E115" i="3"/>
  <c r="D115" i="3"/>
  <c r="E113" i="3"/>
  <c r="D113" i="3"/>
  <c r="E111" i="3"/>
  <c r="D111" i="3"/>
  <c r="D107" i="3" s="1"/>
  <c r="E109" i="3"/>
  <c r="E108" i="3" s="1"/>
  <c r="E107" i="3" s="1"/>
  <c r="E101" i="3"/>
  <c r="E100" i="3" s="1"/>
  <c r="D101" i="3"/>
  <c r="D100" i="3" s="1"/>
  <c r="E98" i="3"/>
  <c r="D98" i="3"/>
  <c r="E96" i="3"/>
  <c r="D96" i="3"/>
  <c r="E88" i="3"/>
  <c r="D88" i="3"/>
  <c r="E86" i="3"/>
  <c r="D86" i="3"/>
  <c r="E84" i="3"/>
  <c r="D84" i="3"/>
  <c r="E82" i="3"/>
  <c r="D82" i="3"/>
  <c r="E80" i="3"/>
  <c r="D80" i="3"/>
  <c r="E78" i="3"/>
  <c r="E77" i="3" s="1"/>
  <c r="D78" i="3"/>
  <c r="E75" i="3"/>
  <c r="D75" i="3"/>
  <c r="E73" i="3"/>
  <c r="D73" i="3"/>
  <c r="E70" i="3"/>
  <c r="D70" i="3"/>
  <c r="E68" i="3"/>
  <c r="D68" i="3"/>
  <c r="E65" i="3"/>
  <c r="D65" i="3"/>
  <c r="E63" i="3"/>
  <c r="D63" i="3"/>
  <c r="E60" i="3"/>
  <c r="D60" i="3"/>
  <c r="D59" i="3" s="1"/>
  <c r="E59" i="3"/>
  <c r="E53" i="3"/>
  <c r="D53" i="3"/>
  <c r="E51" i="3"/>
  <c r="D51" i="3"/>
  <c r="E49" i="3"/>
  <c r="D49" i="3"/>
  <c r="E47" i="3"/>
  <c r="D47" i="3"/>
  <c r="E45" i="3"/>
  <c r="D45" i="3"/>
  <c r="E43" i="3"/>
  <c r="D43" i="3"/>
  <c r="E41" i="3"/>
  <c r="D41" i="3"/>
  <c r="E39" i="3"/>
  <c r="D39" i="3"/>
  <c r="E37" i="3"/>
  <c r="D37" i="3"/>
  <c r="E34" i="3"/>
  <c r="D34" i="3"/>
  <c r="E32" i="3"/>
  <c r="D32" i="3"/>
  <c r="E30" i="3"/>
  <c r="D30" i="3"/>
  <c r="E28" i="3"/>
  <c r="D28" i="3"/>
  <c r="E26" i="3"/>
  <c r="D26" i="3"/>
  <c r="E24" i="3"/>
  <c r="D24" i="3"/>
  <c r="E21" i="3"/>
  <c r="D21" i="3"/>
  <c r="E19" i="3"/>
  <c r="D19" i="3"/>
  <c r="E211" i="3" l="1"/>
  <c r="D449" i="3"/>
  <c r="D23" i="3"/>
  <c r="E143" i="3"/>
  <c r="E142" i="3" s="1"/>
  <c r="E404" i="3"/>
  <c r="E403" i="3" s="1"/>
  <c r="D62" i="3"/>
  <c r="D77" i="3"/>
  <c r="D95" i="3"/>
  <c r="D94" i="3" s="1"/>
  <c r="E125" i="3"/>
  <c r="D200" i="3"/>
  <c r="D268" i="3"/>
  <c r="E432" i="3"/>
  <c r="E504" i="3"/>
  <c r="E95" i="3"/>
  <c r="E94" i="3" s="1"/>
  <c r="D150" i="3"/>
  <c r="E23" i="3"/>
  <c r="D134" i="3"/>
  <c r="D133" i="3" s="1"/>
  <c r="E62" i="3"/>
  <c r="E18" i="3"/>
  <c r="D18" i="3"/>
  <c r="E200" i="3"/>
  <c r="E419" i="3"/>
  <c r="D404" i="3"/>
  <c r="D403" i="3" s="1"/>
  <c r="E377" i="3"/>
  <c r="D489" i="3"/>
  <c r="D488" i="3" s="1"/>
  <c r="D487" i="3" s="1"/>
  <c r="D301" i="3"/>
  <c r="D196" i="3"/>
  <c r="D195" i="3" s="1"/>
  <c r="E195" i="3"/>
  <c r="E218" i="3"/>
  <c r="E106" i="3"/>
  <c r="E105" i="3" s="1"/>
  <c r="D218" i="3"/>
  <c r="D286" i="3"/>
  <c r="E286" i="3"/>
  <c r="E267" i="3" s="1"/>
  <c r="D318" i="3"/>
  <c r="E318" i="3"/>
  <c r="E325" i="3"/>
  <c r="E324" i="3" s="1"/>
  <c r="D106" i="3"/>
  <c r="E173" i="3"/>
  <c r="E234" i="3"/>
  <c r="D158" i="3"/>
  <c r="D157" i="3" s="1"/>
  <c r="D445" i="3"/>
  <c r="D444" i="3" s="1"/>
  <c r="D199" i="3"/>
  <c r="D174" i="3"/>
  <c r="D173" i="3" s="1"/>
  <c r="E445" i="3"/>
  <c r="E444" i="3" s="1"/>
  <c r="E199" i="3"/>
  <c r="D143" i="3"/>
  <c r="D234" i="3"/>
  <c r="D324" i="3"/>
  <c r="D317" i="3" s="1"/>
  <c r="D377" i="3"/>
  <c r="D522" i="3"/>
  <c r="D504" i="3" s="1"/>
  <c r="E337" i="3"/>
  <c r="D362" i="3"/>
  <c r="D337" i="3" s="1"/>
  <c r="J467" i="2"/>
  <c r="I730" i="2"/>
  <c r="H730" i="2"/>
  <c r="H729" i="2" s="1"/>
  <c r="H728" i="2" s="1"/>
  <c r="H727" i="2" s="1"/>
  <c r="H726" i="2" s="1"/>
  <c r="I729" i="2"/>
  <c r="I728" i="2" s="1"/>
  <c r="I727" i="2" s="1"/>
  <c r="I726" i="2" s="1"/>
  <c r="I724" i="2"/>
  <c r="I723" i="2" s="1"/>
  <c r="I722" i="2" s="1"/>
  <c r="H724" i="2"/>
  <c r="H723" i="2"/>
  <c r="H722" i="2" s="1"/>
  <c r="I717" i="2"/>
  <c r="H717" i="2"/>
  <c r="H716" i="2" s="1"/>
  <c r="H715" i="2" s="1"/>
  <c r="I716" i="2"/>
  <c r="I715" i="2" s="1"/>
  <c r="I714" i="2" s="1"/>
  <c r="I713" i="2" s="1"/>
  <c r="I705" i="2"/>
  <c r="I704" i="2" s="1"/>
  <c r="I703" i="2" s="1"/>
  <c r="I702" i="2" s="1"/>
  <c r="I701" i="2" s="1"/>
  <c r="H705" i="2"/>
  <c r="H704" i="2"/>
  <c r="H703" i="2" s="1"/>
  <c r="H702" i="2" s="1"/>
  <c r="H701" i="2" s="1"/>
  <c r="I697" i="2"/>
  <c r="H697" i="2"/>
  <c r="I693" i="2"/>
  <c r="I692" i="2" s="1"/>
  <c r="I691" i="2" s="1"/>
  <c r="H693" i="2"/>
  <c r="H692" i="2"/>
  <c r="H691" i="2" s="1"/>
  <c r="H686" i="2"/>
  <c r="H685" i="2" s="1"/>
  <c r="I662" i="2"/>
  <c r="H662" i="2"/>
  <c r="I661" i="2"/>
  <c r="I660" i="2" s="1"/>
  <c r="H661" i="2"/>
  <c r="H660" i="2" s="1"/>
  <c r="I655" i="2"/>
  <c r="I654" i="2" s="1"/>
  <c r="H655" i="2"/>
  <c r="H654" i="2" s="1"/>
  <c r="I641" i="2"/>
  <c r="I640" i="2" s="1"/>
  <c r="I639" i="2" s="1"/>
  <c r="H641" i="2"/>
  <c r="H640" i="2" s="1"/>
  <c r="H639" i="2" s="1"/>
  <c r="I637" i="2"/>
  <c r="H637" i="2"/>
  <c r="I636" i="2"/>
  <c r="I635" i="2" s="1"/>
  <c r="H636" i="2"/>
  <c r="H635" i="2" s="1"/>
  <c r="I633" i="2"/>
  <c r="H633" i="2"/>
  <c r="I631" i="2"/>
  <c r="H631" i="2"/>
  <c r="I629" i="2"/>
  <c r="H629" i="2"/>
  <c r="H628" i="2" s="1"/>
  <c r="I618" i="2"/>
  <c r="H618" i="2"/>
  <c r="I617" i="2"/>
  <c r="I616" i="2" s="1"/>
  <c r="H617" i="2"/>
  <c r="H616" i="2" s="1"/>
  <c r="I614" i="2"/>
  <c r="I613" i="2" s="1"/>
  <c r="H614" i="2"/>
  <c r="H613" i="2" s="1"/>
  <c r="I612" i="2"/>
  <c r="I611" i="2" s="1"/>
  <c r="I610" i="2" s="1"/>
  <c r="I609" i="2" s="1"/>
  <c r="H612" i="2"/>
  <c r="H611" i="2" s="1"/>
  <c r="H610" i="2" s="1"/>
  <c r="H609" i="2" s="1"/>
  <c r="I605" i="2"/>
  <c r="I604" i="2" s="1"/>
  <c r="I603" i="2" s="1"/>
  <c r="I602" i="2" s="1"/>
  <c r="I601" i="2" s="1"/>
  <c r="H605" i="2"/>
  <c r="H604" i="2" s="1"/>
  <c r="H603" i="2" s="1"/>
  <c r="H602" i="2" s="1"/>
  <c r="H601" i="2" s="1"/>
  <c r="I599" i="2"/>
  <c r="H599" i="2"/>
  <c r="I598" i="2"/>
  <c r="I597" i="2" s="1"/>
  <c r="I596" i="2" s="1"/>
  <c r="I595" i="2" s="1"/>
  <c r="I594" i="2" s="1"/>
  <c r="H598" i="2"/>
  <c r="H597" i="2" s="1"/>
  <c r="H596" i="2" s="1"/>
  <c r="H595" i="2" s="1"/>
  <c r="H594" i="2" s="1"/>
  <c r="I590" i="2"/>
  <c r="H590" i="2"/>
  <c r="I589" i="2"/>
  <c r="H589" i="2"/>
  <c r="I587" i="2"/>
  <c r="H587" i="2"/>
  <c r="I585" i="2"/>
  <c r="I584" i="2" s="1"/>
  <c r="I583" i="2" s="1"/>
  <c r="H585" i="2"/>
  <c r="H584" i="2" s="1"/>
  <c r="H583" i="2" s="1"/>
  <c r="I581" i="2"/>
  <c r="H581" i="2"/>
  <c r="I579" i="2"/>
  <c r="H579" i="2"/>
  <c r="I577" i="2"/>
  <c r="H577" i="2"/>
  <c r="I576" i="2"/>
  <c r="H576" i="2"/>
  <c r="I573" i="2"/>
  <c r="H573" i="2"/>
  <c r="I572" i="2"/>
  <c r="H572" i="2"/>
  <c r="I570" i="2"/>
  <c r="I569" i="2" s="1"/>
  <c r="H570" i="2"/>
  <c r="H569" i="2" s="1"/>
  <c r="I567" i="2"/>
  <c r="I566" i="2" s="1"/>
  <c r="I565" i="2" s="1"/>
  <c r="H567" i="2"/>
  <c r="H566" i="2" s="1"/>
  <c r="H565" i="2" s="1"/>
  <c r="H560" i="2"/>
  <c r="I558" i="2"/>
  <c r="H558" i="2"/>
  <c r="I557" i="2"/>
  <c r="I556" i="2" s="1"/>
  <c r="I555" i="2" s="1"/>
  <c r="I554" i="2" s="1"/>
  <c r="H557" i="2"/>
  <c r="H556" i="2" s="1"/>
  <c r="H555" i="2" s="1"/>
  <c r="H554" i="2" s="1"/>
  <c r="I552" i="2"/>
  <c r="I551" i="2" s="1"/>
  <c r="H552" i="2"/>
  <c r="H551" i="2" s="1"/>
  <c r="I550" i="2"/>
  <c r="I549" i="2" s="1"/>
  <c r="I548" i="2" s="1"/>
  <c r="H550" i="2"/>
  <c r="H549" i="2"/>
  <c r="H548" i="2"/>
  <c r="I546" i="2"/>
  <c r="I545" i="2" s="1"/>
  <c r="I544" i="2" s="1"/>
  <c r="H546" i="2"/>
  <c r="H545" i="2" s="1"/>
  <c r="H544" i="2" s="1"/>
  <c r="I538" i="2"/>
  <c r="H538" i="2"/>
  <c r="I536" i="2"/>
  <c r="H536" i="2"/>
  <c r="I534" i="2"/>
  <c r="I533" i="2" s="1"/>
  <c r="H534" i="2"/>
  <c r="H533" i="2" s="1"/>
  <c r="I531" i="2"/>
  <c r="H531" i="2"/>
  <c r="I529" i="2"/>
  <c r="I528" i="2" s="1"/>
  <c r="I527" i="2" s="1"/>
  <c r="I526" i="2" s="1"/>
  <c r="H529" i="2"/>
  <c r="H528" i="2" s="1"/>
  <c r="H527" i="2" s="1"/>
  <c r="H526" i="2" s="1"/>
  <c r="I523" i="2"/>
  <c r="I522" i="2" s="1"/>
  <c r="I521" i="2" s="1"/>
  <c r="H523" i="2"/>
  <c r="H522" i="2" s="1"/>
  <c r="H521" i="2" s="1"/>
  <c r="I519" i="2"/>
  <c r="I518" i="2" s="1"/>
  <c r="H519" i="2"/>
  <c r="H518" i="2" s="1"/>
  <c r="I514" i="2"/>
  <c r="H514" i="2"/>
  <c r="I512" i="2"/>
  <c r="H512" i="2"/>
  <c r="I510" i="2"/>
  <c r="H510" i="2"/>
  <c r="I508" i="2"/>
  <c r="H508" i="2"/>
  <c r="I506" i="2"/>
  <c r="H506" i="2"/>
  <c r="I504" i="2"/>
  <c r="H504" i="2"/>
  <c r="I502" i="2"/>
  <c r="I501" i="2" s="1"/>
  <c r="H502" i="2"/>
  <c r="H501" i="2" s="1"/>
  <c r="I499" i="2"/>
  <c r="I498" i="2" s="1"/>
  <c r="H499" i="2"/>
  <c r="H498" i="2" s="1"/>
  <c r="I491" i="2"/>
  <c r="I489" i="2"/>
  <c r="I487" i="2"/>
  <c r="H487" i="2"/>
  <c r="I485" i="2"/>
  <c r="H485" i="2"/>
  <c r="I483" i="2"/>
  <c r="H483" i="2"/>
  <c r="H482" i="2" s="1"/>
  <c r="I473" i="2"/>
  <c r="I471" i="2"/>
  <c r="I469" i="2"/>
  <c r="I467" i="2"/>
  <c r="H467" i="2"/>
  <c r="H466" i="2" s="1"/>
  <c r="H465" i="2" s="1"/>
  <c r="H464" i="2" s="1"/>
  <c r="I460" i="2"/>
  <c r="I459" i="2" s="1"/>
  <c r="H460" i="2"/>
  <c r="H459" i="2" s="1"/>
  <c r="I454" i="2"/>
  <c r="H454" i="2"/>
  <c r="I452" i="2"/>
  <c r="I451" i="2" s="1"/>
  <c r="H452" i="2"/>
  <c r="H451" i="2" s="1"/>
  <c r="I446" i="2"/>
  <c r="I445" i="2" s="1"/>
  <c r="I444" i="2" s="1"/>
  <c r="I443" i="2" s="1"/>
  <c r="H445" i="2"/>
  <c r="H444" i="2" s="1"/>
  <c r="H443" i="2" s="1"/>
  <c r="I441" i="2"/>
  <c r="H441" i="2"/>
  <c r="I440" i="2"/>
  <c r="H440" i="2"/>
  <c r="I438" i="2"/>
  <c r="H438" i="2"/>
  <c r="I437" i="2"/>
  <c r="H437" i="2"/>
  <c r="I436" i="2"/>
  <c r="I435" i="2" s="1"/>
  <c r="H436" i="2"/>
  <c r="H435" i="2" s="1"/>
  <c r="I432" i="2"/>
  <c r="I431" i="2" s="1"/>
  <c r="H432" i="2"/>
  <c r="H431" i="2" s="1"/>
  <c r="I430" i="2"/>
  <c r="H430" i="2"/>
  <c r="I429" i="2"/>
  <c r="H429" i="2"/>
  <c r="I428" i="2"/>
  <c r="H428" i="2"/>
  <c r="I425" i="2"/>
  <c r="H425" i="2"/>
  <c r="I424" i="2"/>
  <c r="H424" i="2"/>
  <c r="H423" i="2" s="1"/>
  <c r="H422" i="2" s="1"/>
  <c r="I423" i="2"/>
  <c r="I422" i="2"/>
  <c r="I410" i="2"/>
  <c r="I409" i="2" s="1"/>
  <c r="I408" i="2" s="1"/>
  <c r="H410" i="2"/>
  <c r="H409" i="2" s="1"/>
  <c r="H408" i="2" s="1"/>
  <c r="I402" i="2"/>
  <c r="H402" i="2"/>
  <c r="I397" i="2"/>
  <c r="I396" i="2" s="1"/>
  <c r="H397" i="2"/>
  <c r="H396" i="2" s="1"/>
  <c r="I389" i="2"/>
  <c r="I388" i="2" s="1"/>
  <c r="H389" i="2"/>
  <c r="H388" i="2" s="1"/>
  <c r="I383" i="2"/>
  <c r="I382" i="2" s="1"/>
  <c r="H383" i="2"/>
  <c r="H382" i="2" s="1"/>
  <c r="I375" i="2"/>
  <c r="H375" i="2"/>
  <c r="I368" i="2"/>
  <c r="H368" i="2"/>
  <c r="I353" i="2"/>
  <c r="I352" i="2" s="1"/>
  <c r="H353" i="2"/>
  <c r="H352" i="2" s="1"/>
  <c r="I341" i="2"/>
  <c r="I340" i="2" s="1"/>
  <c r="I339" i="2" s="1"/>
  <c r="H341" i="2"/>
  <c r="H340" i="2" s="1"/>
  <c r="H339" i="2" s="1"/>
  <c r="I336" i="2"/>
  <c r="H336" i="2"/>
  <c r="I335" i="2"/>
  <c r="I334" i="2" s="1"/>
  <c r="I333" i="2" s="1"/>
  <c r="H335" i="2"/>
  <c r="H334" i="2" s="1"/>
  <c r="H333" i="2" s="1"/>
  <c r="I330" i="2"/>
  <c r="H330" i="2"/>
  <c r="I329" i="2"/>
  <c r="I328" i="2" s="1"/>
  <c r="H329" i="2"/>
  <c r="H328" i="2" s="1"/>
  <c r="I326" i="2"/>
  <c r="I325" i="2" s="1"/>
  <c r="H326" i="2"/>
  <c r="H325" i="2" s="1"/>
  <c r="I323" i="2"/>
  <c r="H323" i="2"/>
  <c r="H322" i="2" s="1"/>
  <c r="I316" i="2"/>
  <c r="I315" i="2" s="1"/>
  <c r="I314" i="2" s="1"/>
  <c r="H316" i="2"/>
  <c r="I312" i="2"/>
  <c r="H312" i="2"/>
  <c r="I311" i="2"/>
  <c r="H311" i="2"/>
  <c r="I309" i="2"/>
  <c r="I308" i="2" s="1"/>
  <c r="H309" i="2"/>
  <c r="H308" i="2" s="1"/>
  <c r="I306" i="2"/>
  <c r="I305" i="2" s="1"/>
  <c r="H305" i="2"/>
  <c r="I303" i="2"/>
  <c r="I302" i="2" s="1"/>
  <c r="H303" i="2"/>
  <c r="H302" i="2" s="1"/>
  <c r="I301" i="2"/>
  <c r="H301" i="2"/>
  <c r="I295" i="2"/>
  <c r="I294" i="2" s="1"/>
  <c r="H295" i="2"/>
  <c r="H294" i="2" s="1"/>
  <c r="I292" i="2"/>
  <c r="I291" i="2" s="1"/>
  <c r="I290" i="2" s="1"/>
  <c r="I289" i="2" s="1"/>
  <c r="H292" i="2"/>
  <c r="H291" i="2" s="1"/>
  <c r="H290" i="2" s="1"/>
  <c r="I287" i="2"/>
  <c r="H287" i="2"/>
  <c r="I286" i="2"/>
  <c r="H286" i="2"/>
  <c r="I285" i="2"/>
  <c r="H285" i="2"/>
  <c r="I284" i="2"/>
  <c r="H284" i="2"/>
  <c r="I281" i="2"/>
  <c r="H281" i="2"/>
  <c r="I279" i="2"/>
  <c r="I278" i="2" s="1"/>
  <c r="H279" i="2"/>
  <c r="H278" i="2" s="1"/>
  <c r="I276" i="2"/>
  <c r="I275" i="2" s="1"/>
  <c r="H276" i="2"/>
  <c r="H275" i="2" s="1"/>
  <c r="I272" i="2"/>
  <c r="H272" i="2"/>
  <c r="I270" i="2"/>
  <c r="H270" i="2"/>
  <c r="H269" i="2" s="1"/>
  <c r="I267" i="2"/>
  <c r="H267" i="2"/>
  <c r="I265" i="2"/>
  <c r="I264" i="2" s="1"/>
  <c r="H265" i="2"/>
  <c r="H264" i="2" s="1"/>
  <c r="H263" i="2" s="1"/>
  <c r="I261" i="2"/>
  <c r="H261" i="2"/>
  <c r="I260" i="2"/>
  <c r="H260" i="2"/>
  <c r="I258" i="2"/>
  <c r="I257" i="2" s="1"/>
  <c r="H258" i="2"/>
  <c r="H257" i="2" s="1"/>
  <c r="I234" i="2"/>
  <c r="H234" i="2"/>
  <c r="I231" i="2"/>
  <c r="I230" i="2" s="1"/>
  <c r="I229" i="2" s="1"/>
  <c r="H231" i="2"/>
  <c r="I221" i="2"/>
  <c r="H221" i="2"/>
  <c r="I220" i="2"/>
  <c r="I219" i="2" s="1"/>
  <c r="I218" i="2" s="1"/>
  <c r="H220" i="2"/>
  <c r="H219" i="2" s="1"/>
  <c r="I207" i="2"/>
  <c r="I206" i="2" s="1"/>
  <c r="H207" i="2"/>
  <c r="H206" i="2" s="1"/>
  <c r="H205" i="2" s="1"/>
  <c r="H204" i="2" s="1"/>
  <c r="I205" i="2"/>
  <c r="I204" i="2" s="1"/>
  <c r="H180" i="2"/>
  <c r="H179" i="2" s="1"/>
  <c r="H178" i="2" s="1"/>
  <c r="I180" i="2"/>
  <c r="I179" i="2" s="1"/>
  <c r="I178" i="2" s="1"/>
  <c r="I176" i="2"/>
  <c r="H176" i="2"/>
  <c r="I174" i="2"/>
  <c r="H174" i="2"/>
  <c r="I172" i="2"/>
  <c r="I171" i="2" s="1"/>
  <c r="H172" i="2"/>
  <c r="I166" i="2"/>
  <c r="H166" i="2"/>
  <c r="H165" i="2" s="1"/>
  <c r="H164" i="2" s="1"/>
  <c r="H163" i="2" s="1"/>
  <c r="I165" i="2"/>
  <c r="I164" i="2" s="1"/>
  <c r="I163" i="2" s="1"/>
  <c r="H159" i="2"/>
  <c r="H158" i="2" s="1"/>
  <c r="I159" i="2"/>
  <c r="I158" i="2" s="1"/>
  <c r="I149" i="2"/>
  <c r="H149" i="2"/>
  <c r="I147" i="2"/>
  <c r="H147" i="2"/>
  <c r="I145" i="2"/>
  <c r="H145" i="2"/>
  <c r="I144" i="2"/>
  <c r="I143" i="2" s="1"/>
  <c r="I142" i="2" s="1"/>
  <c r="I141" i="2" s="1"/>
  <c r="I137" i="2"/>
  <c r="H137" i="2"/>
  <c r="H132" i="2"/>
  <c r="I132" i="2"/>
  <c r="I131" i="2"/>
  <c r="I126" i="2"/>
  <c r="H126" i="2"/>
  <c r="I125" i="2"/>
  <c r="H125" i="2"/>
  <c r="H120" i="2"/>
  <c r="H119" i="2" s="1"/>
  <c r="I120" i="2"/>
  <c r="I119" i="2" s="1"/>
  <c r="I113" i="2"/>
  <c r="I114" i="2"/>
  <c r="H114" i="2"/>
  <c r="I109" i="2"/>
  <c r="I108" i="2" s="1"/>
  <c r="I107" i="2" s="1"/>
  <c r="H109" i="2"/>
  <c r="H108" i="2" s="1"/>
  <c r="H107" i="2" s="1"/>
  <c r="I106" i="2"/>
  <c r="I102" i="2"/>
  <c r="I101" i="2" s="1"/>
  <c r="H102" i="2"/>
  <c r="H101" i="2" s="1"/>
  <c r="I97" i="2"/>
  <c r="H97" i="2"/>
  <c r="I94" i="2"/>
  <c r="H94" i="2"/>
  <c r="I93" i="2"/>
  <c r="H93" i="2"/>
  <c r="I89" i="2"/>
  <c r="I88" i="2" s="1"/>
  <c r="H89" i="2"/>
  <c r="H88" i="2" s="1"/>
  <c r="I83" i="2"/>
  <c r="I82" i="2" s="1"/>
  <c r="H83" i="2"/>
  <c r="H82" i="2" s="1"/>
  <c r="I79" i="2"/>
  <c r="H79" i="2"/>
  <c r="I77" i="2"/>
  <c r="H77" i="2"/>
  <c r="I75" i="2"/>
  <c r="H75" i="2"/>
  <c r="I74" i="2"/>
  <c r="I73" i="2" s="1"/>
  <c r="I72" i="2" s="1"/>
  <c r="H74" i="2"/>
  <c r="H73" i="2" s="1"/>
  <c r="H72" i="2" s="1"/>
  <c r="H62" i="2"/>
  <c r="I62" i="2"/>
  <c r="I61" i="2" s="1"/>
  <c r="I60" i="2" s="1"/>
  <c r="I53" i="2"/>
  <c r="I52" i="2" s="1"/>
  <c r="I51" i="2" s="1"/>
  <c r="I50" i="2" s="1"/>
  <c r="H53" i="2"/>
  <c r="H52" i="2" s="1"/>
  <c r="H51" i="2" s="1"/>
  <c r="H50" i="2" s="1"/>
  <c r="I46" i="2"/>
  <c r="I45" i="2" s="1"/>
  <c r="H46" i="2"/>
  <c r="H45" i="2" s="1"/>
  <c r="I42" i="2"/>
  <c r="I41" i="2" s="1"/>
  <c r="H42" i="2"/>
  <c r="H41" i="2" s="1"/>
  <c r="I37" i="2"/>
  <c r="I35" i="2" s="1"/>
  <c r="I34" i="2" s="1"/>
  <c r="H37" i="2"/>
  <c r="H36" i="2" s="1"/>
  <c r="I29" i="2"/>
  <c r="I28" i="2" s="1"/>
  <c r="I27" i="2" s="1"/>
  <c r="I26" i="2" s="1"/>
  <c r="I25" i="2" s="1"/>
  <c r="H29" i="2"/>
  <c r="H28" i="2" s="1"/>
  <c r="H27" i="2" s="1"/>
  <c r="H26" i="2" s="1"/>
  <c r="H25" i="2" s="1"/>
  <c r="I18" i="2"/>
  <c r="I17" i="2" s="1"/>
  <c r="H258" i="61"/>
  <c r="H714" i="2" l="1"/>
  <c r="H713" i="2" s="1"/>
  <c r="I274" i="2"/>
  <c r="I367" i="2"/>
  <c r="H218" i="2"/>
  <c r="H230" i="2"/>
  <c r="H229" i="2" s="1"/>
  <c r="H256" i="2"/>
  <c r="H106" i="2"/>
  <c r="H274" i="2"/>
  <c r="H367" i="2"/>
  <c r="D142" i="3"/>
  <c r="D105" i="3" s="1"/>
  <c r="I525" i="2"/>
  <c r="I628" i="2"/>
  <c r="I627" i="2" s="1"/>
  <c r="I626" i="2" s="1"/>
  <c r="I625" i="2" s="1"/>
  <c r="I624" i="2" s="1"/>
  <c r="E418" i="3"/>
  <c r="E402" i="3" s="1"/>
  <c r="H315" i="2"/>
  <c r="H314" i="2" s="1"/>
  <c r="H289" i="2" s="1"/>
  <c r="I466" i="2"/>
  <c r="I465" i="2" s="1"/>
  <c r="I463" i="2" s="1"/>
  <c r="I462" i="2" s="1"/>
  <c r="E17" i="3"/>
  <c r="E16" i="3" s="1"/>
  <c r="I482" i="2"/>
  <c r="I481" i="2" s="1"/>
  <c r="I480" i="2" s="1"/>
  <c r="I479" i="2" s="1"/>
  <c r="H525" i="2"/>
  <c r="I366" i="2"/>
  <c r="I256" i="2"/>
  <c r="H321" i="2"/>
  <c r="H320" i="2" s="1"/>
  <c r="I36" i="2"/>
  <c r="H366" i="2"/>
  <c r="H463" i="2"/>
  <c r="H462" i="2" s="1"/>
  <c r="I322" i="2"/>
  <c r="I321" i="2" s="1"/>
  <c r="I320" i="2" s="1"/>
  <c r="I283" i="2" s="1"/>
  <c r="H481" i="2"/>
  <c r="H480" i="2" s="1"/>
  <c r="H479" i="2" s="1"/>
  <c r="I464" i="2"/>
  <c r="I40" i="2"/>
  <c r="I39" i="2" s="1"/>
  <c r="H157" i="2"/>
  <c r="H35" i="2"/>
  <c r="H34" i="2" s="1"/>
  <c r="H40" i="2"/>
  <c r="H39" i="2" s="1"/>
  <c r="I157" i="2"/>
  <c r="H255" i="2"/>
  <c r="H254" i="2" s="1"/>
  <c r="H171" i="2"/>
  <c r="H170" i="2" s="1"/>
  <c r="H169" i="2" s="1"/>
  <c r="H168" i="2" s="1"/>
  <c r="D402" i="3"/>
  <c r="I269" i="2"/>
  <c r="I263" i="2" s="1"/>
  <c r="I170" i="2"/>
  <c r="I169" i="2" s="1"/>
  <c r="I168" i="2" s="1"/>
  <c r="H667" i="2"/>
  <c r="H666" i="2" s="1"/>
  <c r="H665" i="2" s="1"/>
  <c r="H664" i="2" s="1"/>
  <c r="I351" i="2"/>
  <c r="I338" i="2" s="1"/>
  <c r="H351" i="2"/>
  <c r="H338" i="2" s="1"/>
  <c r="H332" i="2" s="1"/>
  <c r="D267" i="3"/>
  <c r="I667" i="2"/>
  <c r="I666" i="2" s="1"/>
  <c r="I665" i="2" s="1"/>
  <c r="I664" i="2" s="1"/>
  <c r="D194" i="3"/>
  <c r="H144" i="2"/>
  <c r="H143" i="2" s="1"/>
  <c r="H142" i="2" s="1"/>
  <c r="H141" i="2" s="1"/>
  <c r="E194" i="3"/>
  <c r="H434" i="2"/>
  <c r="I434" i="2"/>
  <c r="H564" i="2"/>
  <c r="H563" i="2" s="1"/>
  <c r="E317" i="3"/>
  <c r="I16" i="2"/>
  <c r="I15" i="2" s="1"/>
  <c r="I564" i="2"/>
  <c r="I563" i="2" s="1"/>
  <c r="D17" i="3"/>
  <c r="D16" i="3" s="1"/>
  <c r="I450" i="2"/>
  <c r="I449" i="2" s="1"/>
  <c r="I448" i="2" s="1"/>
  <c r="I497" i="2"/>
  <c r="I496" i="2" s="1"/>
  <c r="I495" i="2" s="1"/>
  <c r="H627" i="2"/>
  <c r="H626" i="2" s="1"/>
  <c r="H625" i="2" s="1"/>
  <c r="H624" i="2" s="1"/>
  <c r="H497" i="2"/>
  <c r="H496" i="2" s="1"/>
  <c r="H495" i="2" s="1"/>
  <c r="I112" i="2"/>
  <c r="I111" i="2" s="1"/>
  <c r="I105" i="2" s="1"/>
  <c r="H131" i="2"/>
  <c r="H113" i="2"/>
  <c r="H61" i="2"/>
  <c r="H60" i="2" s="1"/>
  <c r="H18" i="2"/>
  <c r="H17" i="2" s="1"/>
  <c r="H16" i="2" s="1"/>
  <c r="H15" i="2" s="1"/>
  <c r="H450" i="2"/>
  <c r="H449" i="2" s="1"/>
  <c r="H448" i="2" s="1"/>
  <c r="I81" i="2"/>
  <c r="I59" i="2" s="1"/>
  <c r="H81" i="2"/>
  <c r="G614" i="61"/>
  <c r="G613" i="61" s="1"/>
  <c r="G612" i="61" s="1"/>
  <c r="G611" i="61" s="1"/>
  <c r="G610" i="61" s="1"/>
  <c r="F614" i="61"/>
  <c r="F613" i="61"/>
  <c r="F612" i="61" s="1"/>
  <c r="F611" i="61" s="1"/>
  <c r="F610" i="61" s="1"/>
  <c r="G608" i="61"/>
  <c r="F608" i="61"/>
  <c r="G606" i="61"/>
  <c r="G604" i="61"/>
  <c r="G602" i="61"/>
  <c r="G600" i="61"/>
  <c r="F600" i="61"/>
  <c r="F588" i="61"/>
  <c r="F587" i="61" s="1"/>
  <c r="F586" i="61" s="1"/>
  <c r="F585" i="61" s="1"/>
  <c r="G583" i="61"/>
  <c r="F583" i="61"/>
  <c r="G577" i="61"/>
  <c r="F577" i="61"/>
  <c r="F571" i="61"/>
  <c r="F570" i="61" s="1"/>
  <c r="G571" i="61"/>
  <c r="G570" i="61" s="1"/>
  <c r="G567" i="61"/>
  <c r="F567" i="61"/>
  <c r="G566" i="61"/>
  <c r="F566" i="61"/>
  <c r="F565" i="61" s="1"/>
  <c r="G565" i="61"/>
  <c r="G563" i="61"/>
  <c r="F563" i="61"/>
  <c r="G561" i="61"/>
  <c r="F561" i="61"/>
  <c r="G560" i="61"/>
  <c r="G559" i="61" s="1"/>
  <c r="F560" i="61"/>
  <c r="F559" i="61" s="1"/>
  <c r="G556" i="61"/>
  <c r="G555" i="61" s="1"/>
  <c r="F556" i="61"/>
  <c r="F555" i="61" s="1"/>
  <c r="F554" i="61" s="1"/>
  <c r="G552" i="61"/>
  <c r="F552" i="61"/>
  <c r="G551" i="61"/>
  <c r="G550" i="61" s="1"/>
  <c r="G549" i="61" s="1"/>
  <c r="F551" i="61"/>
  <c r="F550" i="61" s="1"/>
  <c r="F549" i="61" s="1"/>
  <c r="G544" i="61"/>
  <c r="F544" i="61"/>
  <c r="G540" i="61"/>
  <c r="G539" i="61" s="1"/>
  <c r="F540" i="61"/>
  <c r="F539" i="61" s="1"/>
  <c r="G535" i="61"/>
  <c r="F535" i="61"/>
  <c r="G534" i="61"/>
  <c r="G533" i="61" s="1"/>
  <c r="F534" i="61"/>
  <c r="F533" i="61" s="1"/>
  <c r="G509" i="61"/>
  <c r="F509" i="61"/>
  <c r="F504" i="61"/>
  <c r="G486" i="61"/>
  <c r="F486" i="61"/>
  <c r="F485" i="61" s="1"/>
  <c r="F484" i="61" s="1"/>
  <c r="G485" i="61"/>
  <c r="G484" i="61" s="1"/>
  <c r="G479" i="61"/>
  <c r="G467" i="61" s="1"/>
  <c r="F479" i="61"/>
  <c r="F467" i="61" s="1"/>
  <c r="G461" i="61"/>
  <c r="G460" i="61" s="1"/>
  <c r="F461" i="61"/>
  <c r="F460" i="61" s="1"/>
  <c r="G457" i="61"/>
  <c r="G456" i="61" s="1"/>
  <c r="G455" i="61" s="1"/>
  <c r="G454" i="61" s="1"/>
  <c r="F457" i="61"/>
  <c r="F456" i="61" s="1"/>
  <c r="F455" i="61" s="1"/>
  <c r="F454" i="61" s="1"/>
  <c r="G452" i="61"/>
  <c r="G451" i="61" s="1"/>
  <c r="G450" i="61" s="1"/>
  <c r="F452" i="61"/>
  <c r="F451" i="61" s="1"/>
  <c r="F450" i="61" s="1"/>
  <c r="G443" i="61"/>
  <c r="G442" i="61" s="1"/>
  <c r="F443" i="61"/>
  <c r="F442" i="61" s="1"/>
  <c r="G380" i="61"/>
  <c r="G379" i="61" s="1"/>
  <c r="G378" i="61" s="1"/>
  <c r="F380" i="61"/>
  <c r="F379" i="61" s="1"/>
  <c r="F378" i="61" s="1"/>
  <c r="G366" i="61"/>
  <c r="F366" i="61"/>
  <c r="G357" i="61"/>
  <c r="F357" i="61"/>
  <c r="G350" i="61"/>
  <c r="F350" i="61"/>
  <c r="F345" i="61"/>
  <c r="G332" i="61"/>
  <c r="F332" i="61"/>
  <c r="G323" i="61"/>
  <c r="F323" i="61"/>
  <c r="G321" i="61"/>
  <c r="G320" i="61" s="1"/>
  <c r="F321" i="61"/>
  <c r="F320" i="61" s="1"/>
  <c r="G311" i="61"/>
  <c r="G310" i="61" s="1"/>
  <c r="F311" i="61"/>
  <c r="F310" i="61" s="1"/>
  <c r="G307" i="61"/>
  <c r="G306" i="61" s="1"/>
  <c r="G305" i="61" s="1"/>
  <c r="F307" i="61"/>
  <c r="F306" i="61"/>
  <c r="F305" i="61"/>
  <c r="G302" i="61"/>
  <c r="F302" i="61"/>
  <c r="G301" i="61"/>
  <c r="F301" i="61"/>
  <c r="G299" i="61"/>
  <c r="F299" i="61"/>
  <c r="G297" i="61"/>
  <c r="F297" i="61"/>
  <c r="G296" i="61"/>
  <c r="G295" i="61" s="1"/>
  <c r="F296" i="61"/>
  <c r="F295" i="61" s="1"/>
  <c r="G291" i="61"/>
  <c r="G290" i="61" s="1"/>
  <c r="F291" i="61"/>
  <c r="F290" i="61" s="1"/>
  <c r="G288" i="61"/>
  <c r="F288" i="61"/>
  <c r="G284" i="61"/>
  <c r="F284" i="61"/>
  <c r="G282" i="61"/>
  <c r="G281" i="61" s="1"/>
  <c r="F282" i="61"/>
  <c r="G276" i="61"/>
  <c r="G273" i="61" s="1"/>
  <c r="G272" i="61" s="1"/>
  <c r="F276" i="61"/>
  <c r="F274" i="61"/>
  <c r="G270" i="61"/>
  <c r="G269" i="61" s="1"/>
  <c r="G268" i="61" s="1"/>
  <c r="F270" i="61"/>
  <c r="F269" i="61" s="1"/>
  <c r="F268" i="61" s="1"/>
  <c r="G265" i="61"/>
  <c r="F265" i="61"/>
  <c r="G263" i="61"/>
  <c r="G262" i="61" s="1"/>
  <c r="F263" i="61"/>
  <c r="G260" i="61"/>
  <c r="F260" i="61"/>
  <c r="G258" i="61"/>
  <c r="F258" i="61"/>
  <c r="G256" i="61"/>
  <c r="F256" i="61"/>
  <c r="G254" i="61"/>
  <c r="F254" i="61"/>
  <c r="G251" i="61"/>
  <c r="F251" i="61"/>
  <c r="G249" i="61"/>
  <c r="G248" i="61" s="1"/>
  <c r="F249" i="61"/>
  <c r="F248" i="61" s="1"/>
  <c r="G233" i="61"/>
  <c r="F233" i="61"/>
  <c r="G231" i="61"/>
  <c r="F231" i="61"/>
  <c r="G229" i="61"/>
  <c r="F229" i="61"/>
  <c r="G227" i="61"/>
  <c r="G226" i="61" s="1"/>
  <c r="G225" i="61" s="1"/>
  <c r="F227" i="61"/>
  <c r="F226" i="61" s="1"/>
  <c r="F225" i="61" s="1"/>
  <c r="G221" i="61"/>
  <c r="F221" i="61"/>
  <c r="G219" i="61"/>
  <c r="G218" i="61" s="1"/>
  <c r="G217" i="61" s="1"/>
  <c r="F219" i="61"/>
  <c r="F218" i="61" s="1"/>
  <c r="F217" i="61" s="1"/>
  <c r="G211" i="61"/>
  <c r="F211" i="61"/>
  <c r="G199" i="61"/>
  <c r="G198" i="61" s="1"/>
  <c r="F199" i="61"/>
  <c r="G170" i="61"/>
  <c r="F170" i="61"/>
  <c r="G168" i="61"/>
  <c r="F168" i="61"/>
  <c r="G166" i="61"/>
  <c r="F166" i="61"/>
  <c r="G161" i="61"/>
  <c r="G160" i="61" s="1"/>
  <c r="G159" i="61" s="1"/>
  <c r="G158" i="61" s="1"/>
  <c r="F161" i="61"/>
  <c r="F160" i="61" s="1"/>
  <c r="F159" i="61" s="1"/>
  <c r="F158" i="61" s="1"/>
  <c r="G156" i="61"/>
  <c r="F156" i="61"/>
  <c r="G155" i="61"/>
  <c r="G154" i="61" s="1"/>
  <c r="G153" i="61" s="1"/>
  <c r="F155" i="61"/>
  <c r="F154" i="61" s="1"/>
  <c r="F153" i="61" s="1"/>
  <c r="G147" i="61"/>
  <c r="G146" i="61" s="1"/>
  <c r="F146" i="61"/>
  <c r="G141" i="61"/>
  <c r="G140" i="61" s="1"/>
  <c r="G139" i="61" s="1"/>
  <c r="F141" i="61"/>
  <c r="F140" i="61" s="1"/>
  <c r="F139" i="61" s="1"/>
  <c r="G135" i="61"/>
  <c r="F135" i="61"/>
  <c r="G133" i="61"/>
  <c r="F133" i="61"/>
  <c r="G131" i="61"/>
  <c r="G130" i="61" s="1"/>
  <c r="F131" i="61"/>
  <c r="G128" i="61"/>
  <c r="F128" i="61"/>
  <c r="G126" i="61"/>
  <c r="F126" i="61"/>
  <c r="G125" i="61"/>
  <c r="G123" i="61"/>
  <c r="F123" i="61"/>
  <c r="G121" i="61"/>
  <c r="F121" i="61"/>
  <c r="G118" i="61"/>
  <c r="F118" i="61"/>
  <c r="G116" i="61"/>
  <c r="F116" i="61"/>
  <c r="F115" i="61" s="1"/>
  <c r="G115" i="61"/>
  <c r="G111" i="61"/>
  <c r="G110" i="61" s="1"/>
  <c r="G109" i="61" s="1"/>
  <c r="F111" i="61"/>
  <c r="F110" i="61" s="1"/>
  <c r="F109" i="61" s="1"/>
  <c r="G103" i="61"/>
  <c r="F103" i="61"/>
  <c r="G99" i="61"/>
  <c r="G95" i="61" s="1"/>
  <c r="F95" i="61"/>
  <c r="G91" i="61"/>
  <c r="G90" i="61" s="1"/>
  <c r="F91" i="61"/>
  <c r="F90" i="61" s="1"/>
  <c r="G85" i="61"/>
  <c r="G84" i="61" s="1"/>
  <c r="F85" i="61"/>
  <c r="F84" i="61" s="1"/>
  <c r="G81" i="61"/>
  <c r="F81" i="61"/>
  <c r="G79" i="61"/>
  <c r="F79" i="61"/>
  <c r="G77" i="61"/>
  <c r="F77" i="61"/>
  <c r="G76" i="61"/>
  <c r="G75" i="61" s="1"/>
  <c r="F76" i="61"/>
  <c r="F75" i="61" s="1"/>
  <c r="G73" i="61"/>
  <c r="F73" i="61"/>
  <c r="G71" i="61"/>
  <c r="F71" i="61"/>
  <c r="G69" i="61"/>
  <c r="F69" i="61"/>
  <c r="G67" i="61"/>
  <c r="F67" i="61"/>
  <c r="G62" i="61"/>
  <c r="F62" i="61"/>
  <c r="F61" i="61" s="1"/>
  <c r="F60" i="61" s="1"/>
  <c r="G61" i="61"/>
  <c r="G60" i="61" s="1"/>
  <c r="G53" i="61"/>
  <c r="G52" i="61" s="1"/>
  <c r="F53" i="61"/>
  <c r="F52" i="61" s="1"/>
  <c r="G47" i="61"/>
  <c r="F47" i="61"/>
  <c r="G43" i="61"/>
  <c r="G42" i="61" s="1"/>
  <c r="G41" i="61" s="1"/>
  <c r="G40" i="61" s="1"/>
  <c r="F43" i="61"/>
  <c r="F42" i="61" s="1"/>
  <c r="F41" i="61" s="1"/>
  <c r="F40" i="61" s="1"/>
  <c r="G36" i="61"/>
  <c r="G35" i="61" s="1"/>
  <c r="F36" i="61"/>
  <c r="F35" i="61" s="1"/>
  <c r="G32" i="61"/>
  <c r="G31" i="61" s="1"/>
  <c r="F32" i="61"/>
  <c r="F31" i="61" s="1"/>
  <c r="F23" i="61"/>
  <c r="F22" i="61" s="1"/>
  <c r="G20" i="61"/>
  <c r="G19" i="61" s="1"/>
  <c r="G18" i="61" s="1"/>
  <c r="G17" i="61" s="1"/>
  <c r="F20" i="61"/>
  <c r="F19" i="61" s="1"/>
  <c r="F18" i="61" s="1"/>
  <c r="F17" i="61" s="1"/>
  <c r="H71" i="61"/>
  <c r="H123" i="61"/>
  <c r="H121" i="61"/>
  <c r="D28" i="64"/>
  <c r="G554" i="61" l="1"/>
  <c r="G120" i="61"/>
  <c r="F125" i="61"/>
  <c r="G165" i="61"/>
  <c r="F262" i="61"/>
  <c r="G309" i="61"/>
  <c r="F281" i="61"/>
  <c r="F331" i="61"/>
  <c r="I332" i="2"/>
  <c r="G66" i="61"/>
  <c r="G65" i="61" s="1"/>
  <c r="F309" i="61"/>
  <c r="I33" i="2"/>
  <c r="I608" i="2"/>
  <c r="F599" i="61"/>
  <c r="F598" i="61" s="1"/>
  <c r="F597" i="61" s="1"/>
  <c r="F596" i="61" s="1"/>
  <c r="G599" i="61"/>
  <c r="G598" i="61" s="1"/>
  <c r="G597" i="61" s="1"/>
  <c r="G596" i="61" s="1"/>
  <c r="F576" i="61"/>
  <c r="G576" i="61"/>
  <c r="E15" i="3"/>
  <c r="E14" i="3" s="1"/>
  <c r="G588" i="61"/>
  <c r="G587" i="61" s="1"/>
  <c r="G586" i="61" s="1"/>
  <c r="G585" i="61" s="1"/>
  <c r="I255" i="2"/>
  <c r="I254" i="2" s="1"/>
  <c r="H283" i="2"/>
  <c r="G459" i="61"/>
  <c r="F459" i="61"/>
  <c r="F516" i="61"/>
  <c r="F515" i="61" s="1"/>
  <c r="F514" i="61" s="1"/>
  <c r="I478" i="2"/>
  <c r="I477" i="2" s="1"/>
  <c r="F426" i="61"/>
  <c r="F425" i="61" s="1"/>
  <c r="H112" i="2"/>
  <c r="H111" i="2" s="1"/>
  <c r="H105" i="2" s="1"/>
  <c r="H156" i="2"/>
  <c r="G253" i="61"/>
  <c r="G247" i="61" s="1"/>
  <c r="G246" i="61" s="1"/>
  <c r="F253" i="61"/>
  <c r="F247" i="61" s="1"/>
  <c r="F246" i="61" s="1"/>
  <c r="I427" i="2"/>
  <c r="H608" i="2"/>
  <c r="I156" i="2"/>
  <c r="F165" i="61"/>
  <c r="F164" i="61" s="1"/>
  <c r="F163" i="61" s="1"/>
  <c r="G173" i="61"/>
  <c r="F198" i="61"/>
  <c r="F197" i="61" s="1"/>
  <c r="F173" i="61"/>
  <c r="G197" i="61"/>
  <c r="F108" i="61"/>
  <c r="G345" i="61"/>
  <c r="G108" i="61"/>
  <c r="F46" i="61"/>
  <c r="F45" i="61" s="1"/>
  <c r="G30" i="61"/>
  <c r="G29" i="61" s="1"/>
  <c r="G46" i="61"/>
  <c r="G45" i="61" s="1"/>
  <c r="G164" i="61"/>
  <c r="G163" i="61" s="1"/>
  <c r="F273" i="61"/>
  <c r="F272" i="61" s="1"/>
  <c r="F267" i="61" s="1"/>
  <c r="G516" i="61"/>
  <c r="H478" i="2"/>
  <c r="H477" i="2" s="1"/>
  <c r="H427" i="2"/>
  <c r="G267" i="61"/>
  <c r="G114" i="61"/>
  <c r="G113" i="61" s="1"/>
  <c r="G504" i="61"/>
  <c r="G489" i="61" s="1"/>
  <c r="G488" i="61" s="1"/>
  <c r="D15" i="3"/>
  <c r="D14" i="3" s="1"/>
  <c r="G23" i="61"/>
  <c r="G22" i="61" s="1"/>
  <c r="G426" i="61"/>
  <c r="G425" i="61" s="1"/>
  <c r="F575" i="61"/>
  <c r="F569" i="61" s="1"/>
  <c r="F548" i="61" s="1"/>
  <c r="G210" i="61"/>
  <c r="F489" i="61"/>
  <c r="F488" i="61" s="1"/>
  <c r="G575" i="61"/>
  <c r="G569" i="61" s="1"/>
  <c r="G548" i="61" s="1"/>
  <c r="H59" i="2"/>
  <c r="F120" i="61"/>
  <c r="F130" i="61"/>
  <c r="F66" i="61"/>
  <c r="F65" i="61" s="1"/>
  <c r="F30" i="61"/>
  <c r="F29" i="61" s="1"/>
  <c r="F210" i="61"/>
  <c r="J120" i="2"/>
  <c r="J119" i="2" s="1"/>
  <c r="H120" i="61"/>
  <c r="F83" i="61"/>
  <c r="G83" i="61"/>
  <c r="F172" i="61" l="1"/>
  <c r="F152" i="61" s="1"/>
  <c r="G172" i="61"/>
  <c r="F304" i="61"/>
  <c r="F245" i="61" s="1"/>
  <c r="G331" i="61"/>
  <c r="I253" i="2"/>
  <c r="I32" i="2" s="1"/>
  <c r="I14" i="2" s="1"/>
  <c r="H253" i="2"/>
  <c r="G515" i="61"/>
  <c r="G514" i="61" s="1"/>
  <c r="G107" i="61"/>
  <c r="G152" i="61"/>
  <c r="F114" i="61"/>
  <c r="F113" i="61" s="1"/>
  <c r="F107" i="61" s="1"/>
  <c r="F382" i="61"/>
  <c r="H33" i="2"/>
  <c r="G382" i="61"/>
  <c r="F64" i="61"/>
  <c r="F16" i="61" s="1"/>
  <c r="G64" i="61"/>
  <c r="G16" i="61" s="1"/>
  <c r="G304" i="61" l="1"/>
  <c r="G245" i="61" s="1"/>
  <c r="G15" i="61" s="1"/>
  <c r="H32" i="2"/>
  <c r="H14" i="2" s="1"/>
  <c r="F15" i="61"/>
  <c r="J473" i="2" l="1"/>
  <c r="F21" i="3" l="1"/>
  <c r="J499" i="2"/>
  <c r="J498" i="2" s="1"/>
  <c r="J519" i="2" l="1"/>
  <c r="J518" i="2" s="1"/>
  <c r="H73" i="61" l="1"/>
  <c r="F53" i="3" l="1"/>
  <c r="J491" i="2"/>
  <c r="J452" i="2" l="1"/>
  <c r="J451" i="2" s="1"/>
  <c r="H577" i="61"/>
  <c r="F506" i="3" l="1"/>
  <c r="F220" i="3" l="1"/>
  <c r="F219" i="3" s="1"/>
  <c r="J231" i="2"/>
  <c r="H227" i="61"/>
  <c r="J79" i="2" l="1"/>
  <c r="H81" i="61"/>
  <c r="J77" i="2" l="1"/>
  <c r="H79" i="61"/>
  <c r="F51" i="3" l="1"/>
  <c r="J489" i="2"/>
  <c r="F60" i="3" l="1"/>
  <c r="J552" i="2"/>
  <c r="H583" i="61" l="1"/>
  <c r="H576" i="61" s="1"/>
  <c r="J460" i="2"/>
  <c r="J459" i="2" s="1"/>
  <c r="F479" i="3" l="1"/>
  <c r="F474" i="3" l="1"/>
  <c r="F47" i="3" l="1"/>
  <c r="J514" i="2"/>
  <c r="F49" i="3"/>
  <c r="J487" i="2"/>
  <c r="F297" i="3" l="1"/>
  <c r="F296" i="3" s="1"/>
  <c r="J312" i="2"/>
  <c r="J311" i="2" s="1"/>
  <c r="H288" i="61"/>
  <c r="F277" i="3" l="1"/>
  <c r="H311" i="61"/>
  <c r="H310" i="61" s="1"/>
  <c r="J341" i="2"/>
  <c r="H284" i="61"/>
  <c r="J306" i="2"/>
  <c r="J305" i="2" s="1"/>
  <c r="F291" i="3"/>
  <c r="F290" i="3" s="1"/>
  <c r="F276" i="3" l="1"/>
  <c r="F275" i="3" s="1"/>
  <c r="J340" i="2"/>
  <c r="J339" i="2" s="1"/>
  <c r="F26" i="3" l="1"/>
  <c r="J504" i="2"/>
  <c r="F472" i="3" l="1"/>
  <c r="F470" i="3"/>
  <c r="F128" i="3"/>
  <c r="F469" i="3" l="1"/>
  <c r="F485" i="3" l="1"/>
  <c r="F452" i="3" l="1"/>
  <c r="F450" i="3"/>
  <c r="F449" i="3" l="1"/>
  <c r="F496" i="3"/>
  <c r="F483" i="3" l="1"/>
  <c r="J75" i="2" l="1"/>
  <c r="J74" i="2" s="1"/>
  <c r="J73" i="2" s="1"/>
  <c r="J72" i="2" s="1"/>
  <c r="H77" i="61"/>
  <c r="H76" i="61" s="1"/>
  <c r="H75" i="61" s="1"/>
  <c r="J309" i="2"/>
  <c r="J308" i="2" s="1"/>
  <c r="J546" i="2" l="1"/>
  <c r="J705" i="2" l="1"/>
  <c r="H588" i="61"/>
  <c r="H587" i="61" s="1"/>
  <c r="J545" i="2"/>
  <c r="J544" i="2" s="1"/>
  <c r="H479" i="61"/>
  <c r="J641" i="2" l="1"/>
  <c r="F137" i="3" l="1"/>
  <c r="F126" i="3"/>
  <c r="F125" i="3" s="1"/>
  <c r="J176" i="2" l="1"/>
  <c r="J174" i="2"/>
  <c r="J172" i="2"/>
  <c r="J171" i="2" l="1"/>
  <c r="F362" i="3"/>
  <c r="F481" i="3"/>
  <c r="J272" i="2" l="1"/>
  <c r="H260" i="61"/>
  <c r="F19" i="3"/>
  <c r="F18" i="3" s="1"/>
  <c r="F24" i="3"/>
  <c r="F28" i="3"/>
  <c r="F30" i="3"/>
  <c r="F32" i="3"/>
  <c r="F34" i="3"/>
  <c r="F37" i="3"/>
  <c r="F39" i="3"/>
  <c r="F41" i="3"/>
  <c r="F43" i="3"/>
  <c r="F45" i="3"/>
  <c r="F59" i="3"/>
  <c r="F63" i="3"/>
  <c r="F65" i="3"/>
  <c r="F68" i="3"/>
  <c r="F70" i="3"/>
  <c r="F73" i="3"/>
  <c r="F78" i="3"/>
  <c r="F80" i="3"/>
  <c r="F82" i="3"/>
  <c r="F84" i="3"/>
  <c r="F86" i="3"/>
  <c r="F88" i="3"/>
  <c r="F96" i="3"/>
  <c r="F98" i="3"/>
  <c r="F101" i="3"/>
  <c r="F100" i="3" s="1"/>
  <c r="F23" i="3" l="1"/>
  <c r="F77" i="3"/>
  <c r="F95" i="3"/>
  <c r="F94" i="3" s="1"/>
  <c r="F62" i="3"/>
  <c r="F17" i="3" l="1"/>
  <c r="F16" i="3" s="1"/>
  <c r="H509" i="61" l="1"/>
  <c r="J590" i="2"/>
  <c r="J589" i="2" s="1"/>
  <c r="J531" i="2"/>
  <c r="H426" i="61" l="1"/>
  <c r="H461" i="61"/>
  <c r="H460" i="61" s="1"/>
  <c r="H504" i="61"/>
  <c r="H489" i="61" l="1"/>
  <c r="H488" i="61" s="1"/>
  <c r="F209" i="3"/>
  <c r="H608" i="61"/>
  <c r="J662" i="2" l="1"/>
  <c r="J661" i="2" s="1"/>
  <c r="J660" i="2" s="1"/>
  <c r="F500" i="3" l="1"/>
  <c r="F498" i="3"/>
  <c r="F494" i="3"/>
  <c r="F492" i="3"/>
  <c r="F490" i="3"/>
  <c r="J207" i="2"/>
  <c r="J206" i="2" s="1"/>
  <c r="J149" i="2"/>
  <c r="F489" i="3" l="1"/>
  <c r="F488" i="3" s="1"/>
  <c r="F487" i="3" s="1"/>
  <c r="H147" i="61"/>
  <c r="H486" i="61" l="1"/>
  <c r="H485" i="61" s="1"/>
  <c r="H484" i="61" s="1"/>
  <c r="F312" i="3"/>
  <c r="F311" i="3" s="1"/>
  <c r="F307" i="3" s="1"/>
  <c r="F303" i="3"/>
  <c r="F302" i="3" s="1"/>
  <c r="H291" i="61"/>
  <c r="H290" i="61" s="1"/>
  <c r="J323" i="2" l="1"/>
  <c r="F335" i="3"/>
  <c r="F333" i="3"/>
  <c r="F329" i="3"/>
  <c r="F326" i="3"/>
  <c r="F322" i="3"/>
  <c r="F320" i="3"/>
  <c r="F319" i="3" l="1"/>
  <c r="J113" i="2"/>
  <c r="J131" i="2"/>
  <c r="J125" i="2"/>
  <c r="F332" i="3"/>
  <c r="J132" i="2"/>
  <c r="J126" i="2"/>
  <c r="J114" i="2"/>
  <c r="J112" i="2" l="1"/>
  <c r="F562" i="3"/>
  <c r="F560" i="3"/>
  <c r="H23" i="61" l="1"/>
  <c r="H53" i="61" l="1"/>
  <c r="H52" i="61" s="1"/>
  <c r="F538" i="3" l="1"/>
  <c r="J94" i="2"/>
  <c r="J97" i="2"/>
  <c r="J147" i="2" l="1"/>
  <c r="J145" i="2"/>
  <c r="J221" i="2" l="1"/>
  <c r="J220" i="2" l="1"/>
  <c r="F228" i="3" l="1"/>
  <c r="F227" i="3" s="1"/>
  <c r="F225" i="3"/>
  <c r="F223" i="3"/>
  <c r="H233" i="61"/>
  <c r="H231" i="61"/>
  <c r="H229" i="61"/>
  <c r="H270" i="61"/>
  <c r="J287" i="2"/>
  <c r="J446" i="2"/>
  <c r="H567" i="61"/>
  <c r="F207" i="3"/>
  <c r="F205" i="3"/>
  <c r="F203" i="3"/>
  <c r="F201" i="3"/>
  <c r="J471" i="2"/>
  <c r="J469" i="2"/>
  <c r="F197" i="3"/>
  <c r="F196" i="3" s="1"/>
  <c r="H226" i="61" l="1"/>
  <c r="H225" i="61" s="1"/>
  <c r="J466" i="2"/>
  <c r="F200" i="3"/>
  <c r="F199" i="3" s="1"/>
  <c r="F195" i="3"/>
  <c r="F222" i="3"/>
  <c r="F218" i="3" s="1"/>
  <c r="J508" i="2" l="1"/>
  <c r="F477" i="3" l="1"/>
  <c r="F476" i="3" s="1"/>
  <c r="J618" i="2" l="1"/>
  <c r="J617" i="2" s="1"/>
  <c r="J616" i="2" s="1"/>
  <c r="H211" i="61"/>
  <c r="F120" i="3" l="1"/>
  <c r="J316" i="2" l="1"/>
  <c r="J315" i="2" s="1"/>
  <c r="H535" i="61" l="1"/>
  <c r="H534" i="61" s="1"/>
  <c r="J410" i="2" l="1"/>
  <c r="H170" i="61" l="1"/>
  <c r="F260" i="3" l="1"/>
  <c r="J281" i="2"/>
  <c r="F519" i="3" l="1"/>
  <c r="J109" i="2"/>
  <c r="H111" i="61"/>
  <c r="J637" i="2" l="1"/>
  <c r="J636" i="2" s="1"/>
  <c r="J523" i="2"/>
  <c r="J522" i="2" s="1"/>
  <c r="H452" i="61"/>
  <c r="H451" i="61" s="1"/>
  <c r="J521" i="2" l="1"/>
  <c r="J635" i="2"/>
  <c r="H450" i="61"/>
  <c r="H533" i="61" l="1"/>
  <c r="J42" i="2" l="1"/>
  <c r="F385" i="3" l="1"/>
  <c r="C24" i="62" l="1"/>
  <c r="C23" i="62" s="1"/>
  <c r="F265" i="3" l="1"/>
  <c r="F264" i="3" s="1"/>
  <c r="F263" i="3" l="1"/>
  <c r="G18" i="62" l="1"/>
  <c r="D20" i="62"/>
  <c r="E20" i="62"/>
  <c r="F20" i="62"/>
  <c r="G20" i="62"/>
  <c r="G17" i="62" l="1"/>
  <c r="F556" i="3"/>
  <c r="H47" i="61"/>
  <c r="H46" i="61" s="1"/>
  <c r="H544" i="61"/>
  <c r="F505" i="3"/>
  <c r="F565" i="3"/>
  <c r="F559" i="3" s="1"/>
  <c r="F111" i="3"/>
  <c r="F170" i="3"/>
  <c r="F169" i="3" s="1"/>
  <c r="F165" i="3"/>
  <c r="F161" i="3"/>
  <c r="F159" i="3"/>
  <c r="C22" i="62"/>
  <c r="F123" i="3"/>
  <c r="F117" i="3"/>
  <c r="F115" i="3"/>
  <c r="F164" i="3" l="1"/>
  <c r="F163" i="3" s="1"/>
  <c r="H443" i="61"/>
  <c r="H442" i="61" s="1"/>
  <c r="H425" i="61" s="1"/>
  <c r="H516" i="61"/>
  <c r="H515" i="61" s="1"/>
  <c r="H540" i="61"/>
  <c r="H539" i="61" s="1"/>
  <c r="F158" i="3"/>
  <c r="F157" i="3" s="1"/>
  <c r="H586" i="61"/>
  <c r="H514" i="61" l="1"/>
  <c r="H467" i="61"/>
  <c r="H459" i="61" s="1"/>
  <c r="H22" i="61" l="1"/>
  <c r="J102" i="2" l="1"/>
  <c r="H323" i="61" l="1"/>
  <c r="H321" i="61"/>
  <c r="J314" i="2"/>
  <c r="J353" i="2"/>
  <c r="J352" i="2" s="1"/>
  <c r="F288" i="3"/>
  <c r="F287" i="3" s="1"/>
  <c r="H320" i="61" l="1"/>
  <c r="H309" i="61" s="1"/>
  <c r="F286" i="3"/>
  <c r="J351" i="2"/>
  <c r="J338" i="2" s="1"/>
  <c r="J303" i="2"/>
  <c r="J302" i="2" s="1"/>
  <c r="J301" i="2" l="1"/>
  <c r="F273" i="3"/>
  <c r="F272" i="3" s="1"/>
  <c r="J295" i="2"/>
  <c r="J294" i="2" s="1"/>
  <c r="J292" i="2"/>
  <c r="H276" i="61"/>
  <c r="H273" i="61" s="1"/>
  <c r="J587" i="2"/>
  <c r="J585" i="2"/>
  <c r="J538" i="2"/>
  <c r="J536" i="2"/>
  <c r="J581" i="2"/>
  <c r="J579" i="2"/>
  <c r="J577" i="2"/>
  <c r="J534" i="2"/>
  <c r="J529" i="2"/>
  <c r="J528" i="2" s="1"/>
  <c r="J573" i="2"/>
  <c r="J558" i="2"/>
  <c r="J512" i="2"/>
  <c r="J570" i="2"/>
  <c r="J569" i="2" s="1"/>
  <c r="J599" i="2"/>
  <c r="J598" i="2" s="1"/>
  <c r="J597" i="2" s="1"/>
  <c r="J605" i="2"/>
  <c r="J510" i="2"/>
  <c r="J485" i="2"/>
  <c r="J483" i="2"/>
  <c r="J506" i="2"/>
  <c r="J567" i="2"/>
  <c r="J566" i="2" s="1"/>
  <c r="J533" i="2" l="1"/>
  <c r="J482" i="2"/>
  <c r="J481" i="2" s="1"/>
  <c r="J584" i="2"/>
  <c r="J583" i="2" s="1"/>
  <c r="J557" i="2"/>
  <c r="J556" i="2" s="1"/>
  <c r="J555" i="2" s="1"/>
  <c r="J554" i="2" s="1"/>
  <c r="J527" i="2"/>
  <c r="J526" i="2" s="1"/>
  <c r="J525" i="2" s="1"/>
  <c r="J576" i="2"/>
  <c r="J480" i="2" l="1"/>
  <c r="J479" i="2" s="1"/>
  <c r="F541" i="3"/>
  <c r="J717" i="2"/>
  <c r="J716" i="2" s="1"/>
  <c r="J715" i="2" s="1"/>
  <c r="F455" i="3"/>
  <c r="F454" i="3" s="1"/>
  <c r="F331" i="3"/>
  <c r="H302" i="61"/>
  <c r="F328" i="3"/>
  <c r="H299" i="61"/>
  <c r="H265" i="61"/>
  <c r="F251" i="3"/>
  <c r="F249" i="3"/>
  <c r="J270" i="2"/>
  <c r="J269" i="2" s="1"/>
  <c r="F248" i="3" l="1"/>
  <c r="F338" i="3"/>
  <c r="F337" i="3" s="1"/>
  <c r="J368" i="2"/>
  <c r="J375" i="2"/>
  <c r="J397" i="2"/>
  <c r="H357" i="61"/>
  <c r="F325" i="3"/>
  <c r="F324" i="3" s="1"/>
  <c r="F318" i="3"/>
  <c r="H168" i="61" l="1"/>
  <c r="F216" i="3" l="1"/>
  <c r="F213" i="3"/>
  <c r="J425" i="2" l="1"/>
  <c r="J424" i="2" s="1"/>
  <c r="H380" i="61"/>
  <c r="H379" i="61" s="1"/>
  <c r="H378" i="61" l="1"/>
  <c r="J423" i="2"/>
  <c r="J422" i="2" s="1"/>
  <c r="J144" i="2" l="1"/>
  <c r="J143" i="2" s="1"/>
  <c r="J142" i="2" s="1"/>
  <c r="J141" i="2" s="1"/>
  <c r="F372" i="3"/>
  <c r="F371" i="3" s="1"/>
  <c r="F255" i="3"/>
  <c r="C20" i="62" l="1"/>
  <c r="F24" i="62" l="1"/>
  <c r="F23" i="62" s="1"/>
  <c r="F22" i="62" s="1"/>
  <c r="G22" i="62"/>
  <c r="F18" i="62"/>
  <c r="F17" i="62" s="1"/>
  <c r="E18" i="62"/>
  <c r="E17" i="62" s="1"/>
  <c r="D18" i="62"/>
  <c r="D17" i="62" s="1"/>
  <c r="C17" i="62"/>
  <c r="G15" i="62"/>
  <c r="G14" i="62" s="1"/>
  <c r="F15" i="62"/>
  <c r="F14" i="62" s="1"/>
  <c r="E15" i="62"/>
  <c r="E14" i="62" s="1"/>
  <c r="D15" i="62"/>
  <c r="D14" i="62" s="1"/>
  <c r="C15" i="62"/>
  <c r="C14" i="62" s="1"/>
  <c r="D26" i="62" l="1"/>
  <c r="E26" i="62"/>
  <c r="F26" i="62"/>
  <c r="G26" i="62"/>
  <c r="C26" i="62"/>
  <c r="F548" i="3" l="1"/>
  <c r="F546" i="3"/>
  <c r="F525" i="3"/>
  <c r="F523" i="3"/>
  <c r="F515" i="3"/>
  <c r="F512" i="3"/>
  <c r="F509" i="3"/>
  <c r="F465" i="3"/>
  <c r="F464" i="3" s="1"/>
  <c r="F462" i="3"/>
  <c r="F461" i="3" s="1"/>
  <c r="F459" i="3"/>
  <c r="F458" i="3" s="1"/>
  <c r="F447" i="3"/>
  <c r="F446" i="3" s="1"/>
  <c r="F384" i="3"/>
  <c r="F270" i="3"/>
  <c r="F269" i="3" s="1"/>
  <c r="F268" i="3" s="1"/>
  <c r="F258" i="3"/>
  <c r="F257" i="3" s="1"/>
  <c r="F254" i="3"/>
  <c r="F246" i="3"/>
  <c r="F244" i="3"/>
  <c r="F240" i="3"/>
  <c r="F239" i="3" s="1"/>
  <c r="F237" i="3"/>
  <c r="F236" i="3" s="1"/>
  <c r="F215" i="3"/>
  <c r="F212" i="3"/>
  <c r="F153" i="3"/>
  <c r="F151" i="3"/>
  <c r="F148" i="3"/>
  <c r="F146" i="3"/>
  <c r="F144" i="3"/>
  <c r="F135" i="3"/>
  <c r="F134" i="3" s="1"/>
  <c r="F131" i="3"/>
  <c r="F130" i="3" s="1"/>
  <c r="F113" i="3"/>
  <c r="F107" i="3" s="1"/>
  <c r="J730" i="2"/>
  <c r="J729" i="2" s="1"/>
  <c r="J728" i="2" s="1"/>
  <c r="J727" i="2" s="1"/>
  <c r="J726" i="2" s="1"/>
  <c r="J724" i="2"/>
  <c r="J723" i="2" s="1"/>
  <c r="J722" i="2" s="1"/>
  <c r="J714" i="2" s="1"/>
  <c r="J704" i="2"/>
  <c r="J703" i="2" s="1"/>
  <c r="J702" i="2" s="1"/>
  <c r="J697" i="2"/>
  <c r="J633" i="2"/>
  <c r="J631" i="2"/>
  <c r="J629" i="2"/>
  <c r="J614" i="2"/>
  <c r="J613" i="2" s="1"/>
  <c r="J604" i="2"/>
  <c r="J603" i="2" s="1"/>
  <c r="J602" i="2" s="1"/>
  <c r="J601" i="2" s="1"/>
  <c r="J596" i="2"/>
  <c r="J595" i="2" s="1"/>
  <c r="J572" i="2"/>
  <c r="J551" i="2"/>
  <c r="J502" i="2"/>
  <c r="J501" i="2" s="1"/>
  <c r="J445" i="2"/>
  <c r="J444" i="2" s="1"/>
  <c r="J443" i="2" s="1"/>
  <c r="J441" i="2"/>
  <c r="J440" i="2" s="1"/>
  <c r="J438" i="2"/>
  <c r="J437" i="2" s="1"/>
  <c r="J432" i="2"/>
  <c r="J431" i="2" s="1"/>
  <c r="J367" i="2"/>
  <c r="J336" i="2"/>
  <c r="J335" i="2" s="1"/>
  <c r="J330" i="2"/>
  <c r="J329" i="2" s="1"/>
  <c r="J328" i="2" s="1"/>
  <c r="J326" i="2"/>
  <c r="J325" i="2" s="1"/>
  <c r="J291" i="2"/>
  <c r="J290" i="2" s="1"/>
  <c r="J289" i="2" s="1"/>
  <c r="J286" i="2"/>
  <c r="J279" i="2"/>
  <c r="J278" i="2" s="1"/>
  <c r="J276" i="2"/>
  <c r="J275" i="2" s="1"/>
  <c r="J267" i="2"/>
  <c r="J265" i="2"/>
  <c r="J261" i="2"/>
  <c r="J260" i="2" s="1"/>
  <c r="J258" i="2"/>
  <c r="J257" i="2" s="1"/>
  <c r="J205" i="2"/>
  <c r="J204" i="2" s="1"/>
  <c r="J166" i="2"/>
  <c r="J165" i="2" s="1"/>
  <c r="J164" i="2" s="1"/>
  <c r="J163" i="2" s="1"/>
  <c r="J137" i="2"/>
  <c r="J111" i="2" s="1"/>
  <c r="J108" i="2"/>
  <c r="J107" i="2" s="1"/>
  <c r="J106" i="2"/>
  <c r="J101" i="2"/>
  <c r="J93" i="2"/>
  <c r="J89" i="2"/>
  <c r="J88" i="2" s="1"/>
  <c r="J83" i="2"/>
  <c r="J82" i="2" s="1"/>
  <c r="J62" i="2"/>
  <c r="J53" i="2"/>
  <c r="J52" i="2" s="1"/>
  <c r="J51" i="2" s="1"/>
  <c r="J50" i="2" s="1"/>
  <c r="J46" i="2"/>
  <c r="J45" i="2" s="1"/>
  <c r="J41" i="2"/>
  <c r="J37" i="2"/>
  <c r="J36" i="2" s="1"/>
  <c r="J29" i="2"/>
  <c r="J28" i="2" s="1"/>
  <c r="J27" i="2" s="1"/>
  <c r="J26" i="2" s="1"/>
  <c r="J25" i="2" s="1"/>
  <c r="J18" i="2"/>
  <c r="H614" i="61"/>
  <c r="H613" i="61" s="1"/>
  <c r="H612" i="61" s="1"/>
  <c r="H611" i="61" s="1"/>
  <c r="H610" i="61" s="1"/>
  <c r="H606" i="61"/>
  <c r="H604" i="61"/>
  <c r="H602" i="61"/>
  <c r="H600" i="61"/>
  <c r="H571" i="61"/>
  <c r="H570" i="61" s="1"/>
  <c r="H566" i="61"/>
  <c r="H565" i="61" s="1"/>
  <c r="H563" i="61"/>
  <c r="H561" i="61"/>
  <c r="H556" i="61"/>
  <c r="H555" i="61" s="1"/>
  <c r="H552" i="61"/>
  <c r="H551" i="61" s="1"/>
  <c r="H550" i="61" s="1"/>
  <c r="H549" i="61" s="1"/>
  <c r="H457" i="61"/>
  <c r="H456" i="61" s="1"/>
  <c r="H455" i="61" s="1"/>
  <c r="H454" i="61" s="1"/>
  <c r="H345" i="61"/>
  <c r="H307" i="61"/>
  <c r="H306" i="61" s="1"/>
  <c r="H301" i="61"/>
  <c r="H297" i="61"/>
  <c r="H282" i="61"/>
  <c r="H281" i="61" s="1"/>
  <c r="H269" i="61"/>
  <c r="H268" i="61" s="1"/>
  <c r="H263" i="61"/>
  <c r="H262" i="61" s="1"/>
  <c r="H256" i="61"/>
  <c r="H254" i="61"/>
  <c r="H251" i="61"/>
  <c r="H249" i="61"/>
  <c r="H221" i="61"/>
  <c r="H219" i="61"/>
  <c r="H199" i="61"/>
  <c r="H198" i="61" s="1"/>
  <c r="H166" i="61"/>
  <c r="H165" i="61" s="1"/>
  <c r="H161" i="61"/>
  <c r="H160" i="61" s="1"/>
  <c r="H156" i="61"/>
  <c r="H155" i="61" s="1"/>
  <c r="H154" i="61" s="1"/>
  <c r="H153" i="61" s="1"/>
  <c r="H135" i="61"/>
  <c r="H133" i="61"/>
  <c r="H131" i="61"/>
  <c r="H128" i="61"/>
  <c r="H126" i="61"/>
  <c r="H118" i="61"/>
  <c r="H116" i="61"/>
  <c r="H110" i="61"/>
  <c r="H109" i="61" s="1"/>
  <c r="H104" i="61"/>
  <c r="H103" i="61" s="1"/>
  <c r="H99" i="61"/>
  <c r="H95" i="61" s="1"/>
  <c r="H91" i="61"/>
  <c r="H90" i="61" s="1"/>
  <c r="H85" i="61"/>
  <c r="H84" i="61" s="1"/>
  <c r="H69" i="61"/>
  <c r="H67" i="61"/>
  <c r="H62" i="61"/>
  <c r="H61" i="61" s="1"/>
  <c r="H60" i="61" s="1"/>
  <c r="H45" i="61"/>
  <c r="H43" i="61"/>
  <c r="H42" i="61" s="1"/>
  <c r="H41" i="61" s="1"/>
  <c r="H40" i="61" s="1"/>
  <c r="H36" i="61"/>
  <c r="H32" i="61"/>
  <c r="H31" i="61" s="1"/>
  <c r="H20" i="61"/>
  <c r="H19" i="61" s="1"/>
  <c r="H18" i="61" s="1"/>
  <c r="H17" i="61" s="1"/>
  <c r="J628" i="2" l="1"/>
  <c r="J627" i="2" s="1"/>
  <c r="J626" i="2" s="1"/>
  <c r="J625" i="2" s="1"/>
  <c r="F457" i="3"/>
  <c r="F150" i="3"/>
  <c r="H253" i="61"/>
  <c r="F508" i="3"/>
  <c r="H173" i="61"/>
  <c r="J264" i="2"/>
  <c r="J263" i="2" s="1"/>
  <c r="F211" i="3"/>
  <c r="F522" i="3"/>
  <c r="J40" i="2"/>
  <c r="J39" i="2" s="1"/>
  <c r="J565" i="2"/>
  <c r="J564" i="2" s="1"/>
  <c r="J563" i="2" s="1"/>
  <c r="F243" i="3"/>
  <c r="F242" i="3" s="1"/>
  <c r="J667" i="2"/>
  <c r="J666" i="2" s="1"/>
  <c r="J665" i="2" s="1"/>
  <c r="H272" i="61"/>
  <c r="H560" i="61"/>
  <c r="H559" i="61" s="1"/>
  <c r="H554" i="61" s="1"/>
  <c r="H83" i="61"/>
  <c r="H35" i="61"/>
  <c r="H30" i="61" s="1"/>
  <c r="H29" i="61" s="1"/>
  <c r="H599" i="61"/>
  <c r="H598" i="61" s="1"/>
  <c r="H597" i="61" s="1"/>
  <c r="H596" i="61" s="1"/>
  <c r="H332" i="61"/>
  <c r="F133" i="3"/>
  <c r="J497" i="2"/>
  <c r="J496" i="2" s="1"/>
  <c r="J495" i="2" s="1"/>
  <c r="H66" i="61"/>
  <c r="H65" i="61" s="1"/>
  <c r="H197" i="61"/>
  <c r="H141" i="61"/>
  <c r="H140" i="61" s="1"/>
  <c r="J612" i="2"/>
  <c r="J611" i="2" s="1"/>
  <c r="J610" i="2" s="1"/>
  <c r="J609" i="2" s="1"/>
  <c r="F185" i="3"/>
  <c r="J256" i="2"/>
  <c r="J383" i="2"/>
  <c r="J382" i="2" s="1"/>
  <c r="F143" i="3"/>
  <c r="F235" i="3"/>
  <c r="J334" i="2"/>
  <c r="J333" i="2" s="1"/>
  <c r="H305" i="61"/>
  <c r="H366" i="61"/>
  <c r="J61" i="2"/>
  <c r="J60" i="2" s="1"/>
  <c r="F174" i="3"/>
  <c r="F545" i="3"/>
  <c r="J701" i="2"/>
  <c r="J402" i="2"/>
  <c r="J396" i="2" s="1"/>
  <c r="J550" i="2"/>
  <c r="J549" i="2" s="1"/>
  <c r="J548" i="2" s="1"/>
  <c r="F397" i="3"/>
  <c r="F396" i="3" s="1"/>
  <c r="F445" i="3"/>
  <c r="F317" i="3"/>
  <c r="J234" i="2"/>
  <c r="J230" i="2" s="1"/>
  <c r="J229" i="2" s="1"/>
  <c r="H159" i="61"/>
  <c r="H158" i="61" s="1"/>
  <c r="H296" i="61"/>
  <c r="H295" i="61" s="1"/>
  <c r="J81" i="2"/>
  <c r="F194" i="3"/>
  <c r="J170" i="2"/>
  <c r="J169" i="2" s="1"/>
  <c r="J168" i="2" s="1"/>
  <c r="H575" i="61"/>
  <c r="H569" i="61" s="1"/>
  <c r="F534" i="3"/>
  <c r="F106" i="3"/>
  <c r="J409" i="2"/>
  <c r="J408" i="2" s="1"/>
  <c r="F468" i="3"/>
  <c r="F467" i="3" s="1"/>
  <c r="J219" i="2"/>
  <c r="J322" i="2"/>
  <c r="J321" i="2" s="1"/>
  <c r="J320" i="2" s="1"/>
  <c r="J655" i="2"/>
  <c r="J654" i="2" s="1"/>
  <c r="J640" i="2" s="1"/>
  <c r="J639" i="2" s="1"/>
  <c r="H115" i="61"/>
  <c r="F262" i="3"/>
  <c r="F301" i="3"/>
  <c r="F267" i="3" s="1"/>
  <c r="F379" i="3"/>
  <c r="F253" i="3"/>
  <c r="F391" i="3"/>
  <c r="F390" i="3" s="1"/>
  <c r="H164" i="61"/>
  <c r="H163" i="61" s="1"/>
  <c r="J389" i="2"/>
  <c r="J388" i="2" s="1"/>
  <c r="J430" i="2"/>
  <c r="J429" i="2" s="1"/>
  <c r="J428" i="2" s="1"/>
  <c r="J285" i="2"/>
  <c r="J284" i="2" s="1"/>
  <c r="J436" i="2"/>
  <c r="J435" i="2" s="1"/>
  <c r="J465" i="2"/>
  <c r="J464" i="2" s="1"/>
  <c r="H218" i="61"/>
  <c r="H217" i="61" s="1"/>
  <c r="H210" i="61" s="1"/>
  <c r="J35" i="2"/>
  <c r="J34" i="2" s="1"/>
  <c r="J159" i="2"/>
  <c r="J158" i="2" s="1"/>
  <c r="J157" i="2" s="1"/>
  <c r="J180" i="2"/>
  <c r="J179" i="2" s="1"/>
  <c r="J178" i="2" s="1"/>
  <c r="J454" i="2"/>
  <c r="J450" i="2" s="1"/>
  <c r="J693" i="2"/>
  <c r="H130" i="61"/>
  <c r="H248" i="61"/>
  <c r="H108" i="61"/>
  <c r="H125" i="61"/>
  <c r="H350" i="61"/>
  <c r="J274" i="2"/>
  <c r="J594" i="2"/>
  <c r="J713" i="2"/>
  <c r="F370" i="3"/>
  <c r="F378" i="3"/>
  <c r="H172" i="61" l="1"/>
  <c r="H152" i="61" s="1"/>
  <c r="H331" i="61"/>
  <c r="H304" i="61" s="1"/>
  <c r="H64" i="61"/>
  <c r="J59" i="2"/>
  <c r="J33" i="2" s="1"/>
  <c r="J283" i="2"/>
  <c r="H114" i="61"/>
  <c r="H113" i="61" s="1"/>
  <c r="F504" i="3"/>
  <c r="H267" i="61"/>
  <c r="J624" i="2"/>
  <c r="J449" i="2"/>
  <c r="J448" i="2" s="1"/>
  <c r="H146" i="61"/>
  <c r="H139" i="61" s="1"/>
  <c r="F173" i="3"/>
  <c r="J692" i="2"/>
  <c r="J691" i="2" s="1"/>
  <c r="J434" i="2"/>
  <c r="F142" i="3"/>
  <c r="F105" i="3" s="1"/>
  <c r="H585" i="61"/>
  <c r="F234" i="3"/>
  <c r="J218" i="2"/>
  <c r="J17" i="2"/>
  <c r="J478" i="2"/>
  <c r="J477" i="2" s="1"/>
  <c r="H247" i="61"/>
  <c r="H246" i="61" s="1"/>
  <c r="J366" i="2"/>
  <c r="J332" i="2" s="1"/>
  <c r="H548" i="61"/>
  <c r="F444" i="3"/>
  <c r="F377" i="3"/>
  <c r="J463" i="2"/>
  <c r="J462" i="2" s="1"/>
  <c r="J105" i="2"/>
  <c r="J255" i="2"/>
  <c r="J254" i="2" s="1"/>
  <c r="J16" i="2" l="1"/>
  <c r="J15" i="2" s="1"/>
  <c r="H107" i="61"/>
  <c r="J427" i="2"/>
  <c r="J156" i="2"/>
  <c r="J664" i="2"/>
  <c r="F15" i="3"/>
  <c r="F14" i="3" s="1"/>
  <c r="H382" i="61"/>
  <c r="H16" i="61"/>
  <c r="J253" i="2"/>
  <c r="H245" i="61"/>
  <c r="G57" i="1"/>
  <c r="F57" i="1"/>
  <c r="E57" i="1"/>
  <c r="G55" i="1"/>
  <c r="F55" i="1"/>
  <c r="E55" i="1"/>
  <c r="G53" i="1"/>
  <c r="F53" i="1"/>
  <c r="E53" i="1"/>
  <c r="G49" i="1"/>
  <c r="F49" i="1"/>
  <c r="E49" i="1"/>
  <c r="E46" i="1"/>
  <c r="G46" i="1"/>
  <c r="F46" i="1"/>
  <c r="G39" i="1"/>
  <c r="F39" i="1"/>
  <c r="E39" i="1"/>
  <c r="G35" i="1"/>
  <c r="F35" i="1"/>
  <c r="E35" i="1"/>
  <c r="G29" i="1"/>
  <c r="F29" i="1"/>
  <c r="E29" i="1"/>
  <c r="G25" i="1"/>
  <c r="F25" i="1"/>
  <c r="E25" i="1"/>
  <c r="G16" i="1"/>
  <c r="F16" i="1"/>
  <c r="E16" i="1"/>
  <c r="H15" i="61" l="1"/>
  <c r="J32" i="2"/>
  <c r="J608" i="2"/>
  <c r="F15" i="1"/>
  <c r="G15" i="1"/>
  <c r="E15" i="1"/>
  <c r="J14" i="2" l="1"/>
</calcChain>
</file>

<file path=xl/sharedStrings.xml><?xml version="1.0" encoding="utf-8"?>
<sst xmlns="http://schemas.openxmlformats.org/spreadsheetml/2006/main" count="7047" uniqueCount="912">
  <si>
    <t>Развитие деятельности муниципального бюджетного учреждения Городской молодежный центр "Звездный"</t>
  </si>
  <si>
    <t>Транспорт</t>
  </si>
  <si>
    <t>Профессиональная подготовка, переподготовка и повышение квалификации</t>
  </si>
  <si>
    <t>Предоставление субсидий общественным организациям ветеранов войны, труда, вооруженных сил и правоохранительных органов, инвалидов и т.д.</t>
  </si>
  <si>
    <t>Другие вопросы в области национальной экономики</t>
  </si>
  <si>
    <t>Резервные фонды</t>
  </si>
  <si>
    <t>Массовый спорт</t>
  </si>
  <si>
    <t xml:space="preserve">Другие вопросы в области культуры, кинематографии </t>
  </si>
  <si>
    <t>Средства массовой информации</t>
  </si>
  <si>
    <t>13</t>
  </si>
  <si>
    <t>Обеспечение деятельности финансовых, налоговых и таможенных органов и органов (финансово-бюджетного) надзора</t>
  </si>
  <si>
    <t>Обслуживание государственного и муниципального долга</t>
  </si>
  <si>
    <t>Процентные платежи по муниципальному долгу</t>
  </si>
  <si>
    <t>Резервные фонды  местных администраций</t>
  </si>
  <si>
    <t>Прочая закупка товаров, работ и услуг для государственных (муниципальных) нужд</t>
  </si>
  <si>
    <t>810</t>
  </si>
  <si>
    <t>Охрана семьи и детства</t>
  </si>
  <si>
    <t>730</t>
  </si>
  <si>
    <t>Обслуживание муниципального долга</t>
  </si>
  <si>
    <t>Другие вопросы в области средств массовой информации</t>
  </si>
  <si>
    <t>Реализация государственных полномочий по созданию, исполнению полномочий и обеспечению деятельности комиссий по делам несовершеннолетних и защите их прав</t>
  </si>
  <si>
    <t>Осуществление  государственных полномочий Тверской области по созданию административных комиссий</t>
  </si>
  <si>
    <t>Функционирование высшего должностного лица субъекта Российской Федерации и муниципального образования</t>
  </si>
  <si>
    <t>Органы юстиции</t>
  </si>
  <si>
    <t>630</t>
  </si>
  <si>
    <t xml:space="preserve">Культура и кинематография </t>
  </si>
  <si>
    <t>Р</t>
  </si>
  <si>
    <t>Другие вопросы в области национальной безопасности и правоохранительной деятельности</t>
  </si>
  <si>
    <t>Содержание и благоустройство видовых и памятных мест города Удомля</t>
  </si>
  <si>
    <t>Содержание и ремонт детских и спортивных площадок</t>
  </si>
  <si>
    <t>Доставка, установка и демонтаж новогодних елей</t>
  </si>
  <si>
    <t>Обустройство и ремонт контейнерных площадок</t>
  </si>
  <si>
    <t>9940000000</t>
  </si>
  <si>
    <t>Подпрограмма "Организация похоронного дела"</t>
  </si>
  <si>
    <t>П</t>
  </si>
  <si>
    <t>Сумма тыс.руб.</t>
  </si>
  <si>
    <t xml:space="preserve">Центральный аппарат </t>
  </si>
  <si>
    <t>Расходы на обеспечение деятельности представительного органа местного самоуправления</t>
  </si>
  <si>
    <t>Расходы на обеспечение деятельности исполнительного органа местного самоуправления</t>
  </si>
  <si>
    <t>0230000000</t>
  </si>
  <si>
    <t>023012001Б</t>
  </si>
  <si>
    <t>023012002Б</t>
  </si>
  <si>
    <t>023012003Б</t>
  </si>
  <si>
    <t>0290000000</t>
  </si>
  <si>
    <t>0700000000</t>
  </si>
  <si>
    <t>0710000000</t>
  </si>
  <si>
    <t>0730000000</t>
  </si>
  <si>
    <t>073012001Б</t>
  </si>
  <si>
    <t>1300000000</t>
  </si>
  <si>
    <t>1310000000</t>
  </si>
  <si>
    <t>1320000000</t>
  </si>
  <si>
    <t>999002401Ц</t>
  </si>
  <si>
    <t>999002402Ц</t>
  </si>
  <si>
    <t>998002404С</t>
  </si>
  <si>
    <t>992002001А</t>
  </si>
  <si>
    <t>998002406С</t>
  </si>
  <si>
    <t>Отдельные мероприятия, не включенные в муниципальные программы</t>
  </si>
  <si>
    <t>Реализация  функций, связанных с общегосударственным управлением</t>
  </si>
  <si>
    <t>Прочие выплаты по обязательствам муниципального образования</t>
  </si>
  <si>
    <t>Коммунальное хозяйство</t>
  </si>
  <si>
    <t>Жилищное хозяйство</t>
  </si>
  <si>
    <t>Финансовое обеспечение муниципального задания на оказание муниципальных услуг (выполнение работ) муниципальных бюджетных общеобразовательных учреждений дошкольного образования</t>
  </si>
  <si>
    <t>Подпрограмма "Модернизация дошкольного и общего образования"</t>
  </si>
  <si>
    <t>021012002Г</t>
  </si>
  <si>
    <t>Оплата услуг средствам массовой информации о деятельности органов местного самоуправления, размещение  объявлений о деятельности органов местного самоуправления в печатных изданиях</t>
  </si>
  <si>
    <t>0220000000</t>
  </si>
  <si>
    <t>022012001Б</t>
  </si>
  <si>
    <t>022012002Б</t>
  </si>
  <si>
    <t>Финансовое обеспечение повышения квалификации и профессиональной подготовки педагогических кадров</t>
  </si>
  <si>
    <t>Организация отдыха детей</t>
  </si>
  <si>
    <t>Обеспечивающая подпрограмма</t>
  </si>
  <si>
    <t>Финансовое обеспечение проведения муниципальных мероприятий с одаренными и высокомотивированными обучающимися, воспитанниками</t>
  </si>
  <si>
    <t>Жилищно-коммунальное хозяйство</t>
  </si>
  <si>
    <t>Благоустройство</t>
  </si>
  <si>
    <t>Организационное и методическое сопровождение государственной итоговой аттестации</t>
  </si>
  <si>
    <t>111012001Б</t>
  </si>
  <si>
    <t>1100000000</t>
  </si>
  <si>
    <t>1110000000</t>
  </si>
  <si>
    <t>111012002Б</t>
  </si>
  <si>
    <t>1120000000</t>
  </si>
  <si>
    <t>112012001Б</t>
  </si>
  <si>
    <t>1130000000</t>
  </si>
  <si>
    <t>113012001Б</t>
  </si>
  <si>
    <t>113012002Б</t>
  </si>
  <si>
    <t>1140000000</t>
  </si>
  <si>
    <t>114012001Б</t>
  </si>
  <si>
    <t>114012002Б</t>
  </si>
  <si>
    <t>1200000000</t>
  </si>
  <si>
    <t>1210000000</t>
  </si>
  <si>
    <t>121012001Б</t>
  </si>
  <si>
    <t>121012002Б</t>
  </si>
  <si>
    <t>121022001Б</t>
  </si>
  <si>
    <t>122012001Б</t>
  </si>
  <si>
    <t>1220000000</t>
  </si>
  <si>
    <t>1230000000</t>
  </si>
  <si>
    <t>123012001Б</t>
  </si>
  <si>
    <t>123012002Б</t>
  </si>
  <si>
    <t>123012003Б</t>
  </si>
  <si>
    <t>1240000000</t>
  </si>
  <si>
    <t>124012001Б</t>
  </si>
  <si>
    <t>124012002Б</t>
  </si>
  <si>
    <t>0200000000</t>
  </si>
  <si>
    <t>0210000000</t>
  </si>
  <si>
    <t>021012001Д</t>
  </si>
  <si>
    <t>Командирование спортсменов муниципального образования для участия в официальных областных спортивно-массовых мероприятиях и соревнованиях</t>
  </si>
  <si>
    <t>120</t>
  </si>
  <si>
    <t>Расходы на выплаты персоналу государственных (муниципальных) органов</t>
  </si>
  <si>
    <t>110</t>
  </si>
  <si>
    <t>Подпрограмма "Улучшение и сохранность состояния окружающей среды"</t>
  </si>
  <si>
    <t>0600000000</t>
  </si>
  <si>
    <t>0610000000</t>
  </si>
  <si>
    <t>0900000000</t>
  </si>
  <si>
    <t>0910000000</t>
  </si>
  <si>
    <t>091012001Б</t>
  </si>
  <si>
    <t>0300000000</t>
  </si>
  <si>
    <t>0310000000</t>
  </si>
  <si>
    <t>031022001Б</t>
  </si>
  <si>
    <t>031022002Б</t>
  </si>
  <si>
    <t>031022003Б</t>
  </si>
  <si>
    <t>1000000000</t>
  </si>
  <si>
    <t>1010000000</t>
  </si>
  <si>
    <t>0100000000</t>
  </si>
  <si>
    <t>0110000000</t>
  </si>
  <si>
    <t>0120000000</t>
  </si>
  <si>
    <t>0190000000</t>
  </si>
  <si>
    <t>012012002Б</t>
  </si>
  <si>
    <t>019002001С</t>
  </si>
  <si>
    <t>042012002Б</t>
  </si>
  <si>
    <t>Подпрограмма "Обеспечение инновационного характера образования"</t>
  </si>
  <si>
    <t>Организация выездов представителей молодежных общественных объединений на областные, межрегиональные, всероссийские мероприятия</t>
  </si>
  <si>
    <t>Расходы на выплату персоналу государственных (муниципальных) органов</t>
  </si>
  <si>
    <t xml:space="preserve">                                                        </t>
  </si>
  <si>
    <t>Подпрограмма "Реализация социальной политики"</t>
  </si>
  <si>
    <t>360</t>
  </si>
  <si>
    <t>Иные выплаты населению</t>
  </si>
  <si>
    <t>Подпрограмма "Обеспечение жильем отдельных категорий граждан"</t>
  </si>
  <si>
    <t>870</t>
  </si>
  <si>
    <t>Резервные средства</t>
  </si>
  <si>
    <t xml:space="preserve">к решению Собрания депутатов </t>
  </si>
  <si>
    <t>№ п/п</t>
  </si>
  <si>
    <t>01</t>
  </si>
  <si>
    <t>02</t>
  </si>
  <si>
    <t xml:space="preserve">                                 Наименование</t>
  </si>
  <si>
    <t>Общегосударственные вопросы</t>
  </si>
  <si>
    <t>В С Е Г О:</t>
  </si>
  <si>
    <t>03</t>
  </si>
  <si>
    <t>04</t>
  </si>
  <si>
    <t>05</t>
  </si>
  <si>
    <t>06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</si>
  <si>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</si>
  <si>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</si>
  <si>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</si>
  <si>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</si>
  <si>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08</t>
  </si>
  <si>
    <t>11</t>
  </si>
  <si>
    <t>Сельское хозяйство и рыболовство</t>
  </si>
  <si>
    <t>07</t>
  </si>
  <si>
    <t>Образование</t>
  </si>
  <si>
    <t>Культура</t>
  </si>
  <si>
    <t>Дошкольное образование</t>
  </si>
  <si>
    <t>Общее образование</t>
  </si>
  <si>
    <t>Другие вопросы в области образования</t>
  </si>
  <si>
    <t>10</t>
  </si>
  <si>
    <t>Социальная политика</t>
  </si>
  <si>
    <t>Пенсионное обеспечение</t>
  </si>
  <si>
    <t>КВР</t>
  </si>
  <si>
    <t>Глава муниципального образования</t>
  </si>
  <si>
    <t>Центральный аппарат</t>
  </si>
  <si>
    <t>Социальное обеспечение населения</t>
  </si>
  <si>
    <t xml:space="preserve"> Р</t>
  </si>
  <si>
    <t xml:space="preserve"> П</t>
  </si>
  <si>
    <t xml:space="preserve"> КЦСР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</si>
  <si>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</si>
  <si>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14</t>
  </si>
  <si>
    <t>12</t>
  </si>
  <si>
    <t>Физическая культура и спорт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</si>
  <si>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</si>
  <si>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</si>
  <si>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</si>
  <si>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</si>
  <si>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ППП</t>
  </si>
  <si>
    <t>"О районном бюджете Удомельского района на 2016 год"</t>
  </si>
  <si>
    <t>Общеэкономические вопросы</t>
  </si>
  <si>
    <t>Расходы на выплаты персоналу казенных учреждений</t>
  </si>
  <si>
    <t>850</t>
  </si>
  <si>
    <t>Уплата налогов, сборов и иных платежей</t>
  </si>
  <si>
    <t>Финансовое обеспечение массовых мероприятий муниципального значения, способствующих духовно-нравственному воспитанию детей и формированию гражданской позиции</t>
  </si>
  <si>
    <t>Финансовое обеспечение мероприятий по формированию здорового образа жизни</t>
  </si>
  <si>
    <t>Финансовое обеспечение поощрения лучших педагогов, работающих в муниципальной сети профильных курсов</t>
  </si>
  <si>
    <t>Организационно-методическое сопровождение организации и обеспечения подвоза учащихся и воспитанников общеобразовательных, дошкольных образовательных учреждений</t>
  </si>
  <si>
    <t xml:space="preserve"> Удомельского района от 17.12.2015 № 256</t>
  </si>
  <si>
    <t xml:space="preserve"> Приложение 9</t>
  </si>
  <si>
    <t xml:space="preserve"> Приложение 1</t>
  </si>
  <si>
    <t>Удомельская городская Дума</t>
  </si>
  <si>
    <t>Председатель городской Думы</t>
  </si>
  <si>
    <t>999002501Ц</t>
  </si>
  <si>
    <t>998002300C</t>
  </si>
  <si>
    <t>к решению Удомельской городской</t>
  </si>
  <si>
    <t>плановый период</t>
  </si>
  <si>
    <t>2018 год</t>
  </si>
  <si>
    <t>2019 год</t>
  </si>
  <si>
    <t xml:space="preserve">"О  бюджете Удомельского городского округа </t>
  </si>
  <si>
    <t xml:space="preserve">Расходы, не включенные в муниципальные программы </t>
  </si>
  <si>
    <t>Расходы, не включенные в муниципальные программы</t>
  </si>
  <si>
    <t>0800000000</t>
  </si>
  <si>
    <t>0810000000</t>
  </si>
  <si>
    <t>Подпрограмма "Разработка и реализация Генерального плана и ПЗЗ на территории Удомельского городского округа "</t>
  </si>
  <si>
    <t>061012001Б</t>
  </si>
  <si>
    <t>Ликвидация несанкционированных мест размещения отходов производства и потребления</t>
  </si>
  <si>
    <t>051012001Б</t>
  </si>
  <si>
    <t>051022001Б</t>
  </si>
  <si>
    <t>Подпрограмма "Расселение аварийного жилищного фонда Удомельского городского округа"</t>
  </si>
  <si>
    <t>052012002Б</t>
  </si>
  <si>
    <t>Подпрограмма "Капитальный ремонт общего имущества в многоквартирных домах на территории Удомельского городского округа"</t>
  </si>
  <si>
    <t>0510000000</t>
  </si>
  <si>
    <t>0520000000</t>
  </si>
  <si>
    <t>0530000000</t>
  </si>
  <si>
    <t>Уплата взносов на проведение капитального ремонта общего имущества в многоквартирных домах, в части муниципального жилищного фонда Удомельского городского округа</t>
  </si>
  <si>
    <t>053012001Б</t>
  </si>
  <si>
    <t>053022001Б</t>
  </si>
  <si>
    <t>0500000000</t>
  </si>
  <si>
    <t>132032001Э</t>
  </si>
  <si>
    <t>132012001Б</t>
  </si>
  <si>
    <t>132022001Ж</t>
  </si>
  <si>
    <t xml:space="preserve"> Приложение 8</t>
  </si>
  <si>
    <t>Молодежная политика</t>
  </si>
  <si>
    <t>Дополнительное образование детей</t>
  </si>
  <si>
    <t>Подпрограмма "Управление имуществом Удомельского городского округа"</t>
  </si>
  <si>
    <t>Проведение инвентаризации муниципального имущества Удомельского городского округа</t>
  </si>
  <si>
    <t>031012003Б</t>
  </si>
  <si>
    <t xml:space="preserve">Оценка рыночной стоимости объектов недвижимости и рыночной стоимости арендной платы за объекты муниципального имущества </t>
  </si>
  <si>
    <t>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Удомельский городской округ</t>
  </si>
  <si>
    <t>Содержание объектов нежилого фонда муниципальной казны Удомельского городского округа</t>
  </si>
  <si>
    <t>Подпрограмма "Управление земельными ресурсами Удомельского городского округа"</t>
  </si>
  <si>
    <t>0320000000</t>
  </si>
  <si>
    <t>Организация работ по формированию земельных участков, в том числе по объектам жилищно-коммунального хозяйства</t>
  </si>
  <si>
    <t>032012004Б</t>
  </si>
  <si>
    <t>Подпрограмма "Сохранность автомобильных дорог общего пользования местного значения на территории Удомельского городского округа"</t>
  </si>
  <si>
    <t>Подпрограмма "Содействие в развитии сельского хозяйства на территории  Удомельского городского округа"</t>
  </si>
  <si>
    <t>Подпрограмма "Поддержка средств массовой информации муниципального образования Удомельский городской округ"</t>
  </si>
  <si>
    <t>042012003Б</t>
  </si>
  <si>
    <t>042012004Б</t>
  </si>
  <si>
    <t>043012001Ж</t>
  </si>
  <si>
    <t>Формирование земельных участков для бесплатного предоставления многодетным гражданам</t>
  </si>
  <si>
    <t>043022001Ж</t>
  </si>
  <si>
    <t>Приобретение  жилых помещений для детей-сирот, детей, оставшихся без попечения родителей за счет средств областного бюджета Тверской области</t>
  </si>
  <si>
    <t>Оказание социальной материальной помощи  гражданам, находящимся в трудной жизненной ситуации</t>
  </si>
  <si>
    <t>Финансирование расходов на борьбу с борщевиком Сосновского</t>
  </si>
  <si>
    <t>Оплата услуг средствам массовой информации за размещение информации о деятельности органов местного самоуправления, объявлений о деятельности органов местного самоуправления в телевизионном эфире</t>
  </si>
  <si>
    <t>Предоставление субсидий муниципальным унитарным предприятиям коммунального хозяйства на возмещение нормативных затрат, связанных с оказанием ими услуг</t>
  </si>
  <si>
    <t>Сохранение и развитие библиотечного дела в Удомельском городском округе</t>
  </si>
  <si>
    <t>Подпрограмма "Культура Удомельского городского округа"</t>
  </si>
  <si>
    <t>Организация и проведение культурно-досуговых мероприятий и развитие народного творчества в Удомельском городском округе</t>
  </si>
  <si>
    <t>021012003Г</t>
  </si>
  <si>
    <t>Развитие дополнительного образования в сфере культуры и искусства</t>
  </si>
  <si>
    <t>Популяризация и пропаганда деятельности по сохранению объектов культурного наследия Удомельского городского округа</t>
  </si>
  <si>
    <t xml:space="preserve"> Управление культуры, спорта и молодежной политики Администрации Удомельского городского округа</t>
  </si>
  <si>
    <t>Проведение официальных муниципальных физкультурно-оздоровительных и спортивных мероприятий для всех возрастных групп и категорий населения муниципального образования Удомельского городского округа</t>
  </si>
  <si>
    <t xml:space="preserve">Подпрограмма "Молодежь Удомельского городского округа" </t>
  </si>
  <si>
    <t>Организация и проведение творческих  мероприятий для детей и молодежи</t>
  </si>
  <si>
    <t>Создание временных специализированных рабочих мест для несовершеннолетних граждан в возрасте от 14 до 18 лет, трудоустроенных в свободное от учебы время</t>
  </si>
  <si>
    <t xml:space="preserve">Подпрограмма "Противодействие незаконному обороту наркотиков, наркомании, алкоголизму, табакокурению и другим видам зависимости в Удомельском городском округе" </t>
  </si>
  <si>
    <t>025012001Б</t>
  </si>
  <si>
    <t>Проведение мероприятий для подростков и молодежи, направленных на формирование здорового образа жизни и  негативного отношения к наркомании, алкоголизму , табакокурению. Поддержка детского и молодежного самодеятельного творчества</t>
  </si>
  <si>
    <t>029002001С</t>
  </si>
  <si>
    <t>Социальная реклама</t>
  </si>
  <si>
    <t>Финансовое обеспечение компенсации расходов на оплату жилых помещений, отопления и освещения педагогическим работникам образовательных учреждений, проживающим и работающим в сельских населенных пунктах Удомельского городского округа</t>
  </si>
  <si>
    <t>Финансовое обеспечение деятельности муниципального центра тестирования ГТО</t>
  </si>
  <si>
    <t>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</t>
  </si>
  <si>
    <t>Содержание улично-дорожной сети в городе Удомля</t>
  </si>
  <si>
    <t>091012003Б</t>
  </si>
  <si>
    <t>Подпрограмма "Организации регулярных перевозок пассажиров и багажа автомобильным транспортом на территории Удомельского городского округа"</t>
  </si>
  <si>
    <t>Подпрограмма "Общественная безопасность и профилактика правонарушений на территории Удомельского городского округа"</t>
  </si>
  <si>
    <t>101012001Б</t>
  </si>
  <si>
    <t>Подпрограмма "Содержание газового хозяйства северной части города Удомля "</t>
  </si>
  <si>
    <t>Обслуживание газового хозяйства северной части города Удомля</t>
  </si>
  <si>
    <t>0740000000</t>
  </si>
  <si>
    <t>0750000000</t>
  </si>
  <si>
    <t>075012001Б</t>
  </si>
  <si>
    <t>Разработка и актуализация схем теплоснабжения, водоснабжения Удомельского городского округа</t>
  </si>
  <si>
    <t>074012001Б</t>
  </si>
  <si>
    <t>Подпрограмма "Содержание, озеленение и благоустройство территории города Удомля "</t>
  </si>
  <si>
    <t>121012003Б</t>
  </si>
  <si>
    <t>Организация и содержание мест захоронений (кладбищ)</t>
  </si>
  <si>
    <t>Оформление и обустройство новых мест под захоронения</t>
  </si>
  <si>
    <t>Подпрограмма "Улучшение состояния и содержание территории города Удомля"</t>
  </si>
  <si>
    <t>Содержание и благоустройство видовых и памятных мест сельских территорий Удомельского городского округа</t>
  </si>
  <si>
    <t>Ремонт и благоустройство территорий населенных пунктов, расположенных на сельских территориях Удомельского городского округа (ремонт покрытий, устройство пешеходных дорожек, мостиков и т.п.)</t>
  </si>
  <si>
    <t>Финансирование расходов по проведению субботников</t>
  </si>
  <si>
    <t>Изготовление наглядной агитации: памятки,плакаты,рекламные щиты</t>
  </si>
  <si>
    <t xml:space="preserve"> Приложение 7</t>
  </si>
  <si>
    <t>995002001Д</t>
  </si>
  <si>
    <t>9950000000</t>
  </si>
  <si>
    <t>Казенные учреждения, не включенные в муниципальные программы</t>
  </si>
  <si>
    <t>995002002Д</t>
  </si>
  <si>
    <t>994002300Б</t>
  </si>
  <si>
    <t>995002003Д</t>
  </si>
  <si>
    <t>Обслуживание государственного внутреннего и муниципального долга</t>
  </si>
  <si>
    <t>Администрация Удомельского городского округа</t>
  </si>
  <si>
    <t>Финансовое Управление Администрации Удомельского городского округа</t>
  </si>
  <si>
    <t>Дорожное хозяйство (дорожные фонды)</t>
  </si>
  <si>
    <t>Подпрограмма "Повышение пожарной безопасности на территории Удомельского городского округа"</t>
  </si>
  <si>
    <t>071012001Б</t>
  </si>
  <si>
    <t>Подпрограмма "Содержание объектов коммунального хозяйства сельских территорий Удомельского городского округа"</t>
  </si>
  <si>
    <t>Контрольно-счетная комиссия Удомельского городского округа</t>
  </si>
  <si>
    <t>Подпрограмма "Физическая культура и спорт  Удомельского городского округа"</t>
  </si>
  <si>
    <t>Приобретение жилых помещений для малоимущих многодетных семей за счет местного бюджета</t>
  </si>
  <si>
    <t>Подпрограмма "Снижение рисков и смягчение последствий чрезвычайных ситуаций на территории Удомельского городского округа"</t>
  </si>
  <si>
    <t>Подпрограмма "Осуществление мероприятий по обеспечению безопасности людей на водных объектах Удомельского городского округа"</t>
  </si>
  <si>
    <t>Организация содержания мест захоронений (кладбищ)</t>
  </si>
  <si>
    <t>Оплата услуг средствам массовой информации  за размещение информации о деятельности органов местного самоуправления, объявлений о деятельности органов местного самоуправления в радиоэфире</t>
  </si>
  <si>
    <t>Подпрограмма "Профилактика терроризма и экстремизма на территории Удомельского городского округа"</t>
  </si>
  <si>
    <t>Оснащение и модернизация сил и средств для оповещения населения об угрозе возникновения или о возникновении чрезвычайных ситуаций</t>
  </si>
  <si>
    <t>Организация и проведение акций, посвященных памятным датам истории России, государственным символам Российской Федерации</t>
  </si>
  <si>
    <t>Управление образования  Администрации Удомельского городского округа</t>
  </si>
  <si>
    <t>023022001Г</t>
  </si>
  <si>
    <t>0210100000</t>
  </si>
  <si>
    <t>0230100000</t>
  </si>
  <si>
    <t>0810100000</t>
  </si>
  <si>
    <t>0820000000</t>
  </si>
  <si>
    <t>0820100000</t>
  </si>
  <si>
    <t>082012003Б</t>
  </si>
  <si>
    <t>Выполнение проектно-изыскательских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</si>
  <si>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0830000000</t>
  </si>
  <si>
    <t>Подпрограмма "Инвестиционная программа "Строительство внешних инженерных коммуникаций к объектам жилой застройки в д.Выскодня Удомельского городского округа"</t>
  </si>
  <si>
    <t>0830100000</t>
  </si>
  <si>
    <t>083012002Б</t>
  </si>
  <si>
    <t>240</t>
  </si>
  <si>
    <t>Иные закупки товаров, работ и услуг для обеспечения государственных (муниципальных) нужд</t>
  </si>
  <si>
    <t>Задача "Сохранение и развитие культурного потенциала Удомельского городского округа"</t>
  </si>
  <si>
    <t>023022002В</t>
  </si>
  <si>
    <t>0920000000</t>
  </si>
  <si>
    <t>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</t>
  </si>
  <si>
    <t>Создание и развитие школы малого и среднего предпринимательства</t>
  </si>
  <si>
    <t>121022002Б</t>
  </si>
  <si>
    <t>Подпрограмма "Создание условий для формирования современной городской среды и обустройства мест массового отдыха населения (общественной территории) на территории Удомельского городского округа"</t>
  </si>
  <si>
    <t>021032002Б</t>
  </si>
  <si>
    <t>Оснащение сил и средств гражданской обороны, создание материальных запасов</t>
  </si>
  <si>
    <t>1110100000</t>
  </si>
  <si>
    <t>Задача Создание необходимых условий по обеспечению пожарной безопасности на территории  Удомельского городского округа</t>
  </si>
  <si>
    <t>1120100000</t>
  </si>
  <si>
    <t>1130100000</t>
  </si>
  <si>
    <t>Информирование населения по противодействию терроризму и экстремизму</t>
  </si>
  <si>
    <t>Задача "Создание необходимых условий для обеспечения безопасности людей на водных объектах Удомельского городского округа</t>
  </si>
  <si>
    <t>Информирование населения по безопасному нахождению на водных объектах</t>
  </si>
  <si>
    <t>Субсидии бюджетным учреждениям</t>
  </si>
  <si>
    <t>610</t>
  </si>
  <si>
    <t>1010100000</t>
  </si>
  <si>
    <t>Задача "Профилактика совершения правонарушений и преступлений в общественных местах"</t>
  </si>
  <si>
    <t>1600000000</t>
  </si>
  <si>
    <t>1610000000</t>
  </si>
  <si>
    <t>Подпрограмма "Повышение безопасности дорожного движения на территории Удомельского городского округа"</t>
  </si>
  <si>
    <t>1610100000</t>
  </si>
  <si>
    <t>Задача "Профилактика дорожно-транспортных происшествий на территории Удомельского городского округа"</t>
  </si>
  <si>
    <t>161012001Б</t>
  </si>
  <si>
    <t>Задача "Поддержка предприятий агропромышленного комплекса"</t>
  </si>
  <si>
    <t>Подпрограмма "Поддержка средств массовой информации муниципального образования  Удомельского городского округа"</t>
  </si>
  <si>
    <t>Задача "Повышение качества,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области, местного самоуправления Удомельского городского округа"</t>
  </si>
  <si>
    <t>Задача "Создание эффективной системы обеспечения населения качественными и доступными услугами, поддержка отдельных категорий граждан"</t>
  </si>
  <si>
    <t>Задача "Инновационное развитие  предпринимательства (развитие инфраструктуры, вовлечение молодежи в инновационный процесс)"</t>
  </si>
  <si>
    <t>Задача  "Предотвращение недопустимого воздействия на окружающую среду"</t>
  </si>
  <si>
    <t>Задача "Обслуживание действующего емкостного газового хозяйства северной части города Удомля"</t>
  </si>
  <si>
    <t>0710100000</t>
  </si>
  <si>
    <t>0730100000</t>
  </si>
  <si>
    <t>Задача "Обеспечение бесперебойного функционирования объектов коммунального хозяйства сельских территорий Удомельского городского округа"</t>
  </si>
  <si>
    <t>0740100000</t>
  </si>
  <si>
    <t>0750100000</t>
  </si>
  <si>
    <t>1210100000</t>
  </si>
  <si>
    <t>Озеленение видовых и памятных мест на территории города, в том числе приобретение, посадка цветов, уход за ними, покос травы, стрижка кустов и спиливание деревьев</t>
  </si>
  <si>
    <t>Наружное оформление территорий города Удомля</t>
  </si>
  <si>
    <t>1220100000</t>
  </si>
  <si>
    <t>Задача "Содержание мест захоронений"</t>
  </si>
  <si>
    <t>1230100000</t>
  </si>
  <si>
    <t>1230200000</t>
  </si>
  <si>
    <t>Задача "Сокращение численности безнадзорных животных на территории Удомельского городского округа"</t>
  </si>
  <si>
    <t>1240100000</t>
  </si>
  <si>
    <t>Задача "Содержание сельских территорий Удомельского городского округа"</t>
  </si>
  <si>
    <t>Подпрограмма "Развитие  и поддержка субъектов малого и среднего предпринимательства"</t>
  </si>
  <si>
    <t>Задача "Предотвращение и ликвидация вредного воздействия отходов производства и потребления на окружающую среду"</t>
  </si>
  <si>
    <t>Санитарная очистка сельских территорий Удомельского городского округа (сбор, вывоз, утилизация ТБО и КГМ)</t>
  </si>
  <si>
    <t>0310100000</t>
  </si>
  <si>
    <t>Задача "Оптимизация состава муниципального имущества Удомельского городского округа"</t>
  </si>
  <si>
    <t>0310200000</t>
  </si>
  <si>
    <t>Задача "Повышение эффективности использования имущества, находящегося в собственности муниципального образования Удомельский городской округ"</t>
  </si>
  <si>
    <t>0320100000</t>
  </si>
  <si>
    <t>Бюджетные инвестиции</t>
  </si>
  <si>
    <t>410</t>
  </si>
  <si>
    <t>Социальные выплаты гражданам, кроме публичных нормативных социальных выплат</t>
  </si>
  <si>
    <t>Подпрограмма" Профилактика терроризма и экстремизма на территории Удомельского городского округа"</t>
  </si>
  <si>
    <t>Изготовление наглядной агитации: памятки, плакаты, рекламные щиты</t>
  </si>
  <si>
    <t>Задача "Содержание и озеленение территории города Удомля"</t>
  </si>
  <si>
    <t>Задача "Содержание мест захоронения, расположенных на сельских территориях Удомельского городского округа"</t>
  </si>
  <si>
    <t>0210200000</t>
  </si>
  <si>
    <t>Задача "Укрепление и модернизация материально-технической базы муниципальных учреждений культуры Удомельского городского округа"</t>
  </si>
  <si>
    <t>0210300000</t>
  </si>
  <si>
    <t>Задача "Сохранение культурного наследия Удомельского городского округа"</t>
  </si>
  <si>
    <t>0220100000</t>
  </si>
  <si>
    <t>Задача "Развитие массового спорта и физкультурно-оздоровительного движения среди всех возрастных групп и категорий населения Удомельского городского округа, включая лиц с ограниченными физическими возможностями и инвалидов"</t>
  </si>
  <si>
    <t>0230200000</t>
  </si>
  <si>
    <t>Задача "Создание условий для повышения качества и разнообразия услуг, предоставляемых в сфере молодежной политики, удовлетворения потребностей в развитии и реализации духовного потенциала молодежи"</t>
  </si>
  <si>
    <t>320</t>
  </si>
  <si>
    <t>Расходы на руководство и управление администратора программы (Управление культуры, спорта и молодежной политики Администрации Удомельского городского округа)</t>
  </si>
  <si>
    <t>0510100000</t>
  </si>
  <si>
    <t>Содержания муниципальных жилых помещений до момента их предоставления в пользование гражданам</t>
  </si>
  <si>
    <t>Задача  "Обеспечение содержания и сохранности муниципального жилищного фонда"</t>
  </si>
  <si>
    <t>Задача  "Проведение текущего ремонта жилых помещений муниципального жилищного фонда"</t>
  </si>
  <si>
    <t>0520100000</t>
  </si>
  <si>
    <t>Задача "Выявление аварийного жилищного фонда"</t>
  </si>
  <si>
    <t>Обследование многоквартирных домов, домов блокированной застройки, в которых находится муниципальная собственность Удомельского городского округа, для признания таких домов аварийными, подлежащими сносу или реконструкции, а также муниципальных жилых помещений для признания пригодными (не пригодными) для проживания граждан</t>
  </si>
  <si>
    <t>0520200000</t>
  </si>
  <si>
    <t>Задача "Переселение граждан из аварийного жилищного фонда"</t>
  </si>
  <si>
    <t>052022002Б</t>
  </si>
  <si>
    <t xml:space="preserve"> Наименование</t>
  </si>
  <si>
    <t>052022003Б</t>
  </si>
  <si>
    <t xml:space="preserve"> Бюджетные инвестиции</t>
  </si>
  <si>
    <t>Снос аварийных многоквартирных домов и домов блокированной застройки</t>
  </si>
  <si>
    <t>0530100000</t>
  </si>
  <si>
    <t>Задача "Реализация механизма проведения капитального ремонта общего имущества в многоквартирных домах, в соответствии с действующим законодательством Российской Федерации</t>
  </si>
  <si>
    <t>0530200000</t>
  </si>
  <si>
    <t>Задача "Проведение капитального ремонта общего имущества в многоквартирных домах на территории Удомельского городского округа за счет средств местного бюджета</t>
  </si>
  <si>
    <t>1310100000</t>
  </si>
  <si>
    <t>Задача "Содействие в решении жилищных проблем малоимущих многодетных семей"</t>
  </si>
  <si>
    <t>1310200000</t>
  </si>
  <si>
    <t>1320100000</t>
  </si>
  <si>
    <t>Задача "Социальная поддержка граждан, оказавшихся в трудной жизненной и экстремальной ситуации"</t>
  </si>
  <si>
    <t>1320200000</t>
  </si>
  <si>
    <t>310</t>
  </si>
  <si>
    <t>Публичные нормативные социальные выплаты гражданам</t>
  </si>
  <si>
    <t>1320300000</t>
  </si>
  <si>
    <t>Задача "Социальная поддержка старшего поколения"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</si>
  <si>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</si>
  <si>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обеспечение деятельности казенного учреждения ГО и ЧС</t>
  </si>
  <si>
    <t>Задача "Достижение качества образовательных услуг"</t>
  </si>
  <si>
    <t>0110200000</t>
  </si>
  <si>
    <t>0110300000</t>
  </si>
  <si>
    <t>Задача "Обеспечение качества условий предоставления образовательных услуг"</t>
  </si>
  <si>
    <t>Финансовое обеспечение мероприятий капитального ремонта и укрепления материально-технической базы муниципальных общеобразовательных  учреждений</t>
  </si>
  <si>
    <t>Расходы на обеспечение муниципального задания на оказание муниципальных услуг (выполнение работ) муниципальных бюджетных образовательных учреждений дошкольного образования</t>
  </si>
  <si>
    <t>994002001Б</t>
  </si>
  <si>
    <t>Расходы на обеспечение деятельности казенного учреждения Централизованная бухгалтерия</t>
  </si>
  <si>
    <t xml:space="preserve">Расходы на обеспечение деятельности казенного учреждения </t>
  </si>
  <si>
    <t>Содержание казенных учреждений</t>
  </si>
  <si>
    <t>Центральный аппарат ЗАГС</t>
  </si>
  <si>
    <t>Финансовое обеспечение компенсационной части родительской платы за дошкольное образование детей</t>
  </si>
  <si>
    <t>Расходы на обеспечение муниципального задания на оказание муниципальных услуг (выполнение работ) муниципальных бюджетных общеобразовательных учреждений</t>
  </si>
  <si>
    <t>Финансовое обеспечение муниципального задания на оказание муниципальных услуг (выполнение работ) муниципальных бюджетных общеобразовательных учреждений</t>
  </si>
  <si>
    <t>Финансовое обеспечение материальной помощи педагогам-молодым специалистам</t>
  </si>
  <si>
    <t>Задача "Развитие муниципальной системы образования"</t>
  </si>
  <si>
    <t>Задача "Обеспечение комплексной деятельности по сохранению и укреплению здоровья школьников, формированию основ здорового образа жизни"</t>
  </si>
  <si>
    <t>0110400000</t>
  </si>
  <si>
    <t>0110500000</t>
  </si>
  <si>
    <t>Финансовое обеспечение муниципального задания на оказание муниципальных услуг (выполнение работ) муниципальных бюджетных  учреждений дополнительного образования детей</t>
  </si>
  <si>
    <t>0120100000</t>
  </si>
  <si>
    <t>Задача "Стимулирование творческой активности участников образовательного процесса"</t>
  </si>
  <si>
    <t>Расходы  на руководство и управление   главного администратора программы (Управления образования Администрации Удомельского городского округа</t>
  </si>
  <si>
    <t>Судебная система</t>
  </si>
  <si>
    <t>1210200000</t>
  </si>
  <si>
    <t>Задача "Благоустройство и наружное оформление территории города Удомля"</t>
  </si>
  <si>
    <t>1140100000</t>
  </si>
  <si>
    <t>Задача "Осуществление подготовки и содержания в готовности необходимых сил и средств для защиты населения и территории Удомельского городского округа от чрезвычайных ситуаций"</t>
  </si>
  <si>
    <t>Задача "Эффективное управление муниципальными унитарными предприятиями"</t>
  </si>
  <si>
    <t>Задача "Привлечение туристов в Удомельский городской округ"</t>
  </si>
  <si>
    <t>Изготовление туристско-информационных материалов об Удомельском городском округе</t>
  </si>
  <si>
    <t xml:space="preserve">Подпрограмма "Развитие туризма в Удомельском городском округе" </t>
  </si>
  <si>
    <t>Выполнение работ по содержанию автомобильных дорог общего пользования местного значения и сооружений на них, нацеленное на обеспечение их проезжаемости и безопасности до сельских населенных пунктов"</t>
  </si>
  <si>
    <t>0910100000</t>
  </si>
  <si>
    <t>0920100000</t>
  </si>
  <si>
    <t>Задача "Развитие автомобильного транспорта"</t>
  </si>
  <si>
    <t>Подпрограмма "Содержание и ремонт муниципального жилищного фонда Удомельского городского округа"</t>
  </si>
  <si>
    <t>0510200000</t>
  </si>
  <si>
    <t>Определение стоимости возмещения за жилое помещение в аварийном жилищном фонде Удомельского городского округа</t>
  </si>
  <si>
    <t>041012002Б</t>
  </si>
  <si>
    <t xml:space="preserve">Подпрограмма "Предоставление субсидий муниципальным унитарным предприятиям на возмещение нормативных затрат, связанных с оказанием ими услуг, юридическим лицам (за исключением субсидий государственным (муниципальным) учреждениям), индивидуальным предпринимателям, оказывающим услуги для граждан" </t>
  </si>
  <si>
    <t>1310300000</t>
  </si>
  <si>
    <t>Задача "Осуществление взаимодействия с общественными организациями по реализации социально значимых мероприятий"</t>
  </si>
  <si>
    <t>Задача "Создание условий для воспитания гармонично-развитой творческой личности в условиях современного социума"</t>
  </si>
  <si>
    <t>Задача "Получение положительного заключения государственной экспертизы на проектно-изыскательские работы по объекту "Строительство внешних инженерных коммуникаций к объектам жилой застройки в д.Выскодня Удомельского городского округа" с целью последующей реализации проекта</t>
  </si>
  <si>
    <t>Прохождение государственной экспертизы материалов проектно-изыскательских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</si>
  <si>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Задача "Приобретение жилых помещений для детей-сирот, детей оставшихся без попечения родителей, лиц их их числа для обеспечения их жилыми помещениями по договорам найма специализированных жилых помещений"</t>
  </si>
  <si>
    <t>Задача "Распределение объемов энергоресурсов на инженерных сетях Удомельского городского округа"</t>
  </si>
  <si>
    <t>Проведение капитального ремонта общего имущества в многоквартирных домах на территории Удомельского городского  округа, за счет средств  местного бюджета</t>
  </si>
  <si>
    <t>830</t>
  </si>
  <si>
    <t>Исполнение судебных актов</t>
  </si>
  <si>
    <t>Задача "Создание необходимых условий по обеспечению пожарной безопасности на территории  Удомельского городского округа"</t>
  </si>
  <si>
    <t>Санитарная очистка города (сбор, вывоз, утилизация ТКО и КГМ)</t>
  </si>
  <si>
    <t>09201S0300</t>
  </si>
  <si>
    <t>13101S0290</t>
  </si>
  <si>
    <t>04201S0320</t>
  </si>
  <si>
    <t>Задача "Содержание автомобильных дорог и сооружений на них в границах Удомельского городского округа"</t>
  </si>
  <si>
    <t>Финансовое обеспечение мероприятий по подвозу учащихся из средств областного бюджета</t>
  </si>
  <si>
    <t>092012003Б</t>
  </si>
  <si>
    <t>Задача "Организация и проведение патриотических и творческих мероприятий"</t>
  </si>
  <si>
    <t>Задача "Эффективное управление и распоряжение муниципальными земельными участками и земельными участками, государственная собственность на которые не разграничена"</t>
  </si>
  <si>
    <t>Задача "Реализация механизма проведения капитального ремонта общего имущества в многоквартирных домах, в соответствии с действующим законодательством Российской Федерации"</t>
  </si>
  <si>
    <t>Организация  транспортного обслуживания населения на муниципальных маршрутах регулярных перевозок сверх минимальных социальных требований, установленных Правительством Тверской области</t>
  </si>
  <si>
    <t>Задача "Проведение профилактических мероприятий по предупреждению террористических и экстремистских проявлений на территории Удомельского городского округа"</t>
  </si>
  <si>
    <t>Задача "Создание необходимых условий для обеспечения безопасности людей на водных объектах Удомельского городского округа"</t>
  </si>
  <si>
    <t>Приобретение  жилых помещений для детей-сирот, детей, оставшихся без попечения родителей</t>
  </si>
  <si>
    <t>Подпрограмма" Снижение рисков и смягчение последствий чрезвычайных ситуаций на территории Удомельского городского округа"</t>
  </si>
  <si>
    <t xml:space="preserve">Приобретение жилых помещений для предоставления гражданам, по договорам социального найма, проживающим в аварийном жилищном фонде </t>
  </si>
  <si>
    <t>Подпрограмма "Инвестиционная программа "Проектно-изыскательские работы по объекту "Строительство внешних инженерных коммуникаций к объектам жилой застройки в д.Выскодня Удомельского городского округа "</t>
  </si>
  <si>
    <t>Задача "Проведение работы по профилактике распространения наркомании, алкоголизма и связанных с ними правонарушений</t>
  </si>
  <si>
    <t>Подпрограмма "Инвестиционная программа "Проектно-изыскательские работы по объекту" Строительство внешних инженерных коммуникаций к объектам жилой застройки в д.Выскодня Удомельского городского округа "</t>
  </si>
  <si>
    <t xml:space="preserve"> Приложение 6</t>
  </si>
  <si>
    <t>Повышение заработной платы работникам муниципальных учреждений культуры  из бюджета Удомельского городского округа</t>
  </si>
  <si>
    <t>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</t>
  </si>
  <si>
    <t>Повышение заработной платы работникам учреждений дополнительного образования в сфере культуры и искусства из бюджета Удомельского городского округа</t>
  </si>
  <si>
    <t>Финансовое обеспечение отдыха, оздоровления и занятости детей и подростков из областного бюджета Тверской области</t>
  </si>
  <si>
    <t>Финансовое  обеспечение муниципального задания на оказание муниципальных услуг (выполнение работ) муниципальных бюджетных  учреждений дополнительного образования  за счет средств областного бюджета Тверской области</t>
  </si>
  <si>
    <t>02101S0690</t>
  </si>
  <si>
    <t>02101S0680</t>
  </si>
  <si>
    <t>Реализация мероприятий приоритетного проекта "Формирование комфортной городской среды"</t>
  </si>
  <si>
    <t xml:space="preserve">Реализация мероприятий по благоустройству общественных территорий </t>
  </si>
  <si>
    <t>Реализация мероприятий по благоустройству общественных территорий</t>
  </si>
  <si>
    <t xml:space="preserve">Предоставление молодым семьям Удомельского городского округа социальных выплат на приобретение (строительство) жилья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</si>
  <si>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товаров,работ,услуг</t>
  </si>
  <si>
    <t>Финансовое обеспечение мероприятий по выполнению Указа Президента РФ от 01.06.2012г. №761</t>
  </si>
  <si>
    <t>код</t>
  </si>
  <si>
    <t>000 01 03 00 00 00 0000 000</t>
  </si>
  <si>
    <t>Бюджетные кредиты от других бюджетов бюджетной системы  Российской Федерации</t>
  </si>
  <si>
    <t>000 01 03 00 00 00 0000 800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</si>
  <si>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</si>
  <si>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</si>
  <si>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</si>
  <si>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</si>
  <si>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</si>
  <si>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</si>
  <si>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Увеличение прочих остатков денежных средств бюджетов городских округов</t>
  </si>
  <si>
    <t>000 01 05 00 00 00 0000 600</t>
  </si>
  <si>
    <t>Уменьшение остатков средств бюджетов</t>
  </si>
  <si>
    <t>Уменьшение прочих остатков денежных средств бюджетов городских округов</t>
  </si>
  <si>
    <t>000 01 06 00 00 00 0000 000</t>
  </si>
  <si>
    <t>Иные источники внутреннего финансирования дефицита бюджета</t>
  </si>
  <si>
    <t>000 01 06 01 00 00 0000 000</t>
  </si>
  <si>
    <t>Акции  и ные формы участия в капитале, находящиеся в государственной и муниципальной собственности</t>
  </si>
  <si>
    <t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</si>
  <si>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 собственности </t>
  </si>
  <si>
    <t>Средства от продажи акций и иных форм участия в капитале, находящихся в собственности городских округов</t>
  </si>
  <si>
    <t xml:space="preserve"> Итого источники финансирования дефицита бюджета </t>
  </si>
  <si>
    <t>2021 год</t>
  </si>
  <si>
    <t>Муниципальная программа "Социальная политика, поддержка и защита населения Удомельского городского округа на 2019-2021 годы"</t>
  </si>
  <si>
    <t>Муниципальная программа "Повышение безопасности дорожного движения на территории Удомельского городского округа на 2019-2021 годы"</t>
  </si>
  <si>
    <t>Муниципальная программа "Улучшение экологической обстановки Удомельского городского округа на 2019-2023 годы"</t>
  </si>
  <si>
    <t>Муниципальная программа "Повышение безопасности дорожного движения на территории Удомельского городского округа на 2019-2023 годы"</t>
  </si>
  <si>
    <t>161012005Б</t>
  </si>
  <si>
    <t>Содержание светофорного регулирования</t>
  </si>
  <si>
    <t>Муниципальная программа "Создание условий для экономического развития Удомельского городского округа на 2019-2023 годы"</t>
  </si>
  <si>
    <t>Предоставление субсидий юридическим лицам (за исключением субсидий государственным (муниципальным)учреждениям), индивидуальным предпринимателям, оказывающим банно-прачечные услуги для отдельной  категорий граждан в городе Удомля</t>
  </si>
  <si>
    <t>Муниципальная программа "Развитие транспортного комплекса и дорожного хозяйства  на территории Удомельского городского округа на 2019-2023 годы"</t>
  </si>
  <si>
    <t>Муниципальная программа "Управление жилищным фондом Удомельского городского округа на 2019-2023 годы"</t>
  </si>
  <si>
    <t>081012002Б</t>
  </si>
  <si>
    <t>081012004Б</t>
  </si>
  <si>
    <t>Задача "Реализация Генерального плана и Правил землепользования и застройки на территории Удомельского городского округа""</t>
  </si>
  <si>
    <t>082022002Б</t>
  </si>
  <si>
    <t>0820200000</t>
  </si>
  <si>
    <t>Задача "Выполнение проектно-изыскательских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</si>
  <si>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Муниципальная программа "Разработка документов по территориальному планированию Удомельского городского округа на 2019-2023 годы"</t>
  </si>
  <si>
    <t>Муниципальная программа "Комплекс мероприятий  по содержанию коммунального и газового хозяйства Удомельского городского округа на 2019-2023 годы"</t>
  </si>
  <si>
    <t>13103L4970</t>
  </si>
  <si>
    <t>Задача "Обеспечение жильем молодых семей Удомельского городского округа "</t>
  </si>
  <si>
    <t>124022001Б</t>
  </si>
  <si>
    <t>1240200000</t>
  </si>
  <si>
    <t>1240300000</t>
  </si>
  <si>
    <t>124032001Б</t>
  </si>
  <si>
    <t>Муниципальная программа "Содержание и благоустройство территории Удомельского городского округа  на 2019-2023 годы"</t>
  </si>
  <si>
    <t>Муниципальная программа "Социальная политика, поддержка и защита населения Удомельского городского округа на 2019-2023 годы"</t>
  </si>
  <si>
    <t>Муниципальная программа "Развитие образования Удомельского городского округа на 2019-2023 годы"</t>
  </si>
  <si>
    <t>Муниципальная программа "Управление имуществом и земельными ресурсами Удомельского городского округа на 2019-2023 годы"</t>
  </si>
  <si>
    <t>Муниципальная программа "Обеспечение  безопасности  жизнедеятельности населения Удомельского городского округа на 2019-2023 годы"</t>
  </si>
  <si>
    <t>Муниципальная программа "Профилактика правонарушений на территории Удомельского городского округа на 2019-2023 годы"</t>
  </si>
  <si>
    <t>Муниципальная программа "Развитие культуры, спорта и молодежной политики Удомельского городского округа на 2019-2023 годы"</t>
  </si>
  <si>
    <t>Муниципальная программа "Развитие образования Удомельского городского округа на 2018-2023 годы"</t>
  </si>
  <si>
    <t>0110100000</t>
  </si>
  <si>
    <t>011012001Б</t>
  </si>
  <si>
    <t>01102S0440</t>
  </si>
  <si>
    <t>01102S0250</t>
  </si>
  <si>
    <t>011022006Г</t>
  </si>
  <si>
    <t>011022003Г</t>
  </si>
  <si>
    <t>0110210740</t>
  </si>
  <si>
    <t>0110210500</t>
  </si>
  <si>
    <t>0110210750</t>
  </si>
  <si>
    <t>0110210560</t>
  </si>
  <si>
    <t>011022011Б</t>
  </si>
  <si>
    <t>0110210250</t>
  </si>
  <si>
    <t>011032001Б</t>
  </si>
  <si>
    <t>01104S0240</t>
  </si>
  <si>
    <t>0110410240</t>
  </si>
  <si>
    <t>011042003Б</t>
  </si>
  <si>
    <t>011042004В</t>
  </si>
  <si>
    <t>011052001Г</t>
  </si>
  <si>
    <t>011052002Б</t>
  </si>
  <si>
    <t>0110510690</t>
  </si>
  <si>
    <t>01105S0690</t>
  </si>
  <si>
    <t>012012001Б</t>
  </si>
  <si>
    <t>071022001Б</t>
  </si>
  <si>
    <t>Страхование газового хозяйства северной части города Удомля</t>
  </si>
  <si>
    <t>Задача "Содержание действующего емкостного газового хозяйства северной части города Удомля"</t>
  </si>
  <si>
    <t>0710200000</t>
  </si>
  <si>
    <t>Задача "Освещение городских территорий"</t>
  </si>
  <si>
    <t>0750200000</t>
  </si>
  <si>
    <t>Задача "Освещение территорий населенных пунктов, расположенных на сельских территориях Удомельского городского округа"</t>
  </si>
  <si>
    <t>075022001Б</t>
  </si>
  <si>
    <t>Строительство магистральных сетей водоснабжения, сетей электроснабжения ЛЭП-0,4кВ к объектам жилой застройки в д.Выскодня Удомельского городского округа</t>
  </si>
  <si>
    <t>052012001Б</t>
  </si>
  <si>
    <t>024012001Б</t>
  </si>
  <si>
    <t>024012002Б</t>
  </si>
  <si>
    <t>994002900Б</t>
  </si>
  <si>
    <t>Расходы на реализацию предложений по обращениям, поступающим к депутатам Удомельской городской Думы</t>
  </si>
  <si>
    <t>Задача "Поддержка субъектов малого и среднего предпринимательства"</t>
  </si>
  <si>
    <t>122022001Б</t>
  </si>
  <si>
    <t>Проведение текущего ремонта муниципального жилого фонда</t>
  </si>
  <si>
    <t>Задача "Реализация Генерального плана и Правил землепользования и застройки на территории Удомельского городского округа"</t>
  </si>
  <si>
    <t>Разработка материалов по описанию границ сельских населенных пунктов на основании Генерального плана Удомельского городского округа</t>
  </si>
  <si>
    <t>Разработка материалов по описанию границ функциональных зон территории Удомельского городского округа на основании Правил землепользования ми застройки Удомельского городского округа</t>
  </si>
  <si>
    <t>Обеспечение уличного освещения территорий Удомельского городского округа</t>
  </si>
  <si>
    <t>Обеспечение уличного освещения города Удомля</t>
  </si>
  <si>
    <t>Задача "Выполнение строительно-монтажных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</si>
  <si>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Обеспечение уличного освещения населенных пунктов, расположенных на сельских территориях Удомельского городского округа</t>
  </si>
  <si>
    <t>Подпрограмма "Содержание  и благоустройство сельских территорий Удомельского городского округа"</t>
  </si>
  <si>
    <t>13102R0820</t>
  </si>
  <si>
    <t>112012002Б</t>
  </si>
  <si>
    <t>Обеспечение первичных мер пожарной безопасности в границах населенных пунктов Удомельского городского округа</t>
  </si>
  <si>
    <t>Обеспечение первичных мер пожарной безопасности в границах населенных пунктов Удомельского городского округа в части содержания имущества</t>
  </si>
  <si>
    <t>Содержание объектов теплоэнергетического комплекса в сельских населенных пунктах Удомельского городского округа</t>
  </si>
  <si>
    <t>Подпрограмма "Инвестиционная программа " Строительство внешних инженерных коммуникаций к объектам жилой застройки в д.Выскодня Удомельского городского округа "</t>
  </si>
  <si>
    <t>032022001Б</t>
  </si>
  <si>
    <t>Задача "Вовлечение земельных участков в хозяйственный оборот"</t>
  </si>
  <si>
    <t>Задача "Профилактика  совершения правонарушений и преступлений в общественных местах"</t>
  </si>
  <si>
    <t>Предоставление компенсаций членам добровольной народной дружины Удомельского городского округа, участвовавшим в охране общественного порядка</t>
  </si>
  <si>
    <t>Нанесение осевой горизонтальной разметки  на территории  Удомельского городского округа</t>
  </si>
  <si>
    <t>0320200000</t>
  </si>
  <si>
    <t>01105S1080</t>
  </si>
  <si>
    <t>Финансовое обеспечение  участия детей и подростков в социально-значимых региональных проектах из бюджета Удомельского городского округа</t>
  </si>
  <si>
    <t>0110511080</t>
  </si>
  <si>
    <t>Организация участия детей и подростков в социально-значимых региональных проектах</t>
  </si>
  <si>
    <t>Подпрограмма "Развитие инженерных сетей округа"</t>
  </si>
  <si>
    <t>053022003Б</t>
  </si>
  <si>
    <t>09101S1050</t>
  </si>
  <si>
    <t>Выполнение работ по ремонту дорог общего пользования</t>
  </si>
  <si>
    <t>Ремонт автомобильных дорог за счет средств областного бюджета</t>
  </si>
  <si>
    <t>Организация  транспортного обслуживания населения на муниципальных маршрутах регулярных перевозок по регулируемым тарифам в границах Удомельского городского округа  за счет средств областного бюджета</t>
  </si>
  <si>
    <t>Ремонт дворовых территорий многоквартирных домов, проездов к дворовым территориям многоквартирных домов</t>
  </si>
  <si>
    <t>09101S1020</t>
  </si>
  <si>
    <t>Ремонт дворовых территорий многоквартирных домов, проездов к дворовым территориям многоквартирных домов за счет средств областного бюджета</t>
  </si>
  <si>
    <t>Обеспечение безопасности дорожного движения на автомобильных дорогах общего пользования местного значения за счет средств областного бюджета</t>
  </si>
  <si>
    <t>141F255551</t>
  </si>
  <si>
    <t>141F255552</t>
  </si>
  <si>
    <t xml:space="preserve">Обеспечение безопасности дорожного движения на автомобильных дорогах общего пользования местного значения </t>
  </si>
  <si>
    <t>Противоаварийный ремонт несущих строительных конструкций чердачного пространства и покрытия многоквартирного жилого дома по ул.Энтузиастов д.12</t>
  </si>
  <si>
    <t>994002900В</t>
  </si>
  <si>
    <t>Повышение заработной платы из областного бюджета работникам муниципальных учреждений культуры Удомельского городского округа</t>
  </si>
  <si>
    <t xml:space="preserve">Предоставление субсидии  из бюджета Удомельского  городского округа на поддержку некоммерческих организаций </t>
  </si>
  <si>
    <t>141F254240</t>
  </si>
  <si>
    <t>Создание комфортной городской среды в малых городах - победителях Всероссийского конкурса лучших проектов создания комфортной городской среды</t>
  </si>
  <si>
    <t>161R3S1090</t>
  </si>
  <si>
    <t>161R311090</t>
  </si>
  <si>
    <t>121022003Б</t>
  </si>
  <si>
    <t>Реализация проекта "Праздник нашего двора"</t>
  </si>
  <si>
    <t>350</t>
  </si>
  <si>
    <t>Премии и гранты</t>
  </si>
  <si>
    <t>2022 год</t>
  </si>
  <si>
    <t>044022001Б</t>
  </si>
  <si>
    <t>044022002Ж</t>
  </si>
  <si>
    <t>044032006Ж</t>
  </si>
  <si>
    <t>083012003Б</t>
  </si>
  <si>
    <t>Строительство улично-дорожной сети и сетей уличного освещения земельных участков,выделенных многодетным гражданам в д.Выскодня Удомельского городского округа</t>
  </si>
  <si>
    <t>161012008Б</t>
  </si>
  <si>
    <t xml:space="preserve">Приобретение информационно-пропагандической продукции по безопасности дорожного движения </t>
  </si>
  <si>
    <t>161012009Б</t>
  </si>
  <si>
    <t>Размещение социальной рекламы по безопасности дорожного движения</t>
  </si>
  <si>
    <t>Предоставление субсидии  из областного бюджета на поддержку  некоммерческих организациий</t>
  </si>
  <si>
    <t>011042007В</t>
  </si>
  <si>
    <t>Финансовое обеспечение участия в спортивных мероприятиях регионального,всероссийского, международного уровней</t>
  </si>
  <si>
    <t>Муниципальные программы</t>
  </si>
  <si>
    <t>02102L5191</t>
  </si>
  <si>
    <t>Комплектование книжных фондов муниципальных библиотек Удомельского городского округа</t>
  </si>
  <si>
    <t>Приобретение и установка детских игровых комплексов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</si>
  <si>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</si>
  <si>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</si>
  <si>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Расходы на реализацию программ по поддержке местных инициатив за счет средств местного бюджета, поступлений от юридических лиц и вкладов граждан</t>
  </si>
  <si>
    <t>0730300000</t>
  </si>
  <si>
    <t>Задача "Проведение капитального ремонта объектов водоснабжения и водоотведения"</t>
  </si>
  <si>
    <t>1250000000</t>
  </si>
  <si>
    <t>Подпрограмма "Реализация Программы поддержки местных инициатив Тверской области на территории Удомельского городского округа"</t>
  </si>
  <si>
    <t>1250100000</t>
  </si>
  <si>
    <t>Задача "Капитальный ремонт объектов нежилого фонда муниципальной казны Удомельского городского округа в рамках реализации программы поддержки местных инициатив"</t>
  </si>
  <si>
    <t>12501S0430</t>
  </si>
  <si>
    <t>Пенсии за выслугу лет муниципальным служащим</t>
  </si>
  <si>
    <t>Задача "Повышение уровня благоустройства дворовых территорий муниципального образования Удомельский городской округ в соответствии с едиными требованиями и внедрение цифровых сервисов и современных технологий, направленных на создание благоприятной (комфортной) городской среды"</t>
  </si>
  <si>
    <t>Задача "Повышение уровня благоустройства общественных территорий  в соответствии с едиными требованиями и внедрение цифровых сервисов и современных технологий, направленных на создание благоприятной (комфортной) городской среды"</t>
  </si>
  <si>
    <t>141022005Б</t>
  </si>
  <si>
    <t>Благоустройство парковой зоны ул.Венецианова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</si>
  <si>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</si>
  <si>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Приобретение информационно-пропагандистской продукции по безопасности дорожного движения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</si>
  <si>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</si>
  <si>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Строительство улично-дорожной сети и сетей уличного освещения земельных участков, выделенных многодетным гражданам в д.Выскодня Удомельского городского округа</t>
  </si>
  <si>
    <t>Финансовое обеспечение участия в спортивных мероприятиях регионального, всероссийского, международного уровней</t>
  </si>
  <si>
    <t>Предоставление субсидии  из областного бюджета на поддержку  некоммерческих организаций</t>
  </si>
  <si>
    <t>Противоаварийный ремонт несущих строительных конструкций чердачного пространства и покрытия многоквартирного жилого дома по ул. Энтузиастов д.12</t>
  </si>
  <si>
    <t>02102L4670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</si>
  <si>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</si>
  <si>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141012004Б</t>
  </si>
  <si>
    <t>Разработка проектно - сметной документации</t>
  </si>
  <si>
    <t>0110210440</t>
  </si>
  <si>
    <t>Укрепление материально-технической базы муниципальных общеобразовательных  учреждений за счет средств областного бюджета</t>
  </si>
  <si>
    <t>0730200000</t>
  </si>
  <si>
    <t>Задача "Проведение капитального ремонта объектов теплоэнергетических комплексов"</t>
  </si>
  <si>
    <t>07302S0700</t>
  </si>
  <si>
    <t>Проведение капитального ремонта объектов теплоэнергетических комплексов</t>
  </si>
  <si>
    <t>0720000000</t>
  </si>
  <si>
    <t>Подпрограмма "Энергосбережение и повышение энергетической эффективности"</t>
  </si>
  <si>
    <t>072012001Б</t>
  </si>
  <si>
    <t>Задача "Сокращение расходов на оплату энергоресурсов из бюджета Удомельского городского округа"</t>
  </si>
  <si>
    <t>Замена светильников на современные энергосберегающие</t>
  </si>
  <si>
    <t>073042001Б</t>
  </si>
  <si>
    <t>Строительство объектов водоснабжения и водоотведения</t>
  </si>
  <si>
    <t>0730400000</t>
  </si>
  <si>
    <t>Задача "Строительство инженерных систем округа"</t>
  </si>
  <si>
    <t>011022019В</t>
  </si>
  <si>
    <t>Обеспечение комплексной безопасности зданий и помещений дошкольных образовательных учреждений, находящихся в муниципальной собственности</t>
  </si>
  <si>
    <t>011022016В</t>
  </si>
  <si>
    <t>Обеспечение комплексной безопасности зданий и помещений общеобразовательных учреждений, находящихся в муниципальной собственности</t>
  </si>
  <si>
    <t>к решению Удомельской городской Думы</t>
  </si>
  <si>
    <t>902 01 03 01 00 04 0000 810</t>
  </si>
  <si>
    <t>902 01 05 02 01 04 0000 510</t>
  </si>
  <si>
    <t>902 01 05 02 01 04 0000 610</t>
  </si>
  <si>
    <t>902 01 06 01 00 04 0000 630</t>
  </si>
  <si>
    <t>14101S5550</t>
  </si>
  <si>
    <t>Реализация мероприятий приоритетного проекта "Формирование комфортной городской среды" из средств собственников МКД</t>
  </si>
  <si>
    <t>141022002Б</t>
  </si>
  <si>
    <t>Предоставление гранта в форме субсидии фермерам на создание и развитие крестьянского (фермерского) хозяйства</t>
  </si>
  <si>
    <t>Предоставление гранта в форме субсидии начинающим субъектам  предпринимательства на создание собственного дела</t>
  </si>
  <si>
    <t>01102S1040</t>
  </si>
  <si>
    <t>Финансовое обеспечение мероприятий по  укреплению материально-технической базы муниципальных дошкольных учреждений</t>
  </si>
  <si>
    <t>1250110930</t>
  </si>
  <si>
    <t>Расходы на реализацию программ по поддержке местных инициатив за счет мероприятий по обращениям, поступающим к депутатам Законодательного Собрания Тверской области</t>
  </si>
  <si>
    <t>Расходы на реализацию программ по поддержке местных инициатив за счет  субсидий из областного бюджета</t>
  </si>
  <si>
    <t>1250110430</t>
  </si>
  <si>
    <t>044012001Б</t>
  </si>
  <si>
    <t>Задача "Пропаганда и популяризация предпринимательской деятельности"</t>
  </si>
  <si>
    <t>Привлечение субъектов малого и среднего предпринимательства к участию в выставках,ярмарках, конкурсах, мероприятиях, проводимых на территории Удомельского городского округа</t>
  </si>
  <si>
    <t>Привлечение субъектов малого и среднего предпринимательства к участию в выставках ,ярмарках, конкурсах, мероприятиях, проводимых на территории Удомельского городского округа</t>
  </si>
  <si>
    <t>0110211040</t>
  </si>
  <si>
    <t>Укрепление материально-технической базы муниципальных дошкольных образовательных  учреждений за счет средств областного бюджета</t>
  </si>
  <si>
    <t>Муниципальная программа "Формирование комфортной городской среды на территории Удомельского городского округа  на 2018-2024 годы"</t>
  </si>
  <si>
    <t>123022003Б</t>
  </si>
  <si>
    <t>Осуществление деятельности по обращению с животными без владельцев,обитающими на территории Удомельского городского округа</t>
  </si>
  <si>
    <t>01104L3040</t>
  </si>
  <si>
    <t>Организация бесплатного горячего питания обучающихся, получающих начальное общее образование в муниципальных образовательных учреждениях</t>
  </si>
  <si>
    <t>0110153031</t>
  </si>
  <si>
    <t>Ежемесячное денежное вознаграждение за классное руководство педагогическим работникам муниципальных образовательных учреждений</t>
  </si>
  <si>
    <t>Приложение 10</t>
  </si>
  <si>
    <t>к решению Удомельского городской Думы</t>
  </si>
  <si>
    <t>от                              №</t>
  </si>
  <si>
    <t xml:space="preserve">"О бюджете Удомельского городского округа </t>
  </si>
  <si>
    <t>Наименование публичного нормативного обязательства</t>
  </si>
  <si>
    <t>Код строки</t>
  </si>
  <si>
    <t>Реквизиты нормативного правового акта</t>
  </si>
  <si>
    <t>Наименование</t>
  </si>
  <si>
    <t>Код расходов                       по БК</t>
  </si>
  <si>
    <t>Вид</t>
  </si>
  <si>
    <t>Дата</t>
  </si>
  <si>
    <t>Номер</t>
  </si>
  <si>
    <t>РП</t>
  </si>
  <si>
    <t>ЦСР</t>
  </si>
  <si>
    <t>1.Публичные нормативные обязательства, исполняемые за счет средств областного бюджета</t>
  </si>
  <si>
    <t>Финансовое обеспечение компенсации расходов на оплату жилых помещений, отопления и освещения педагогическим работникам образовательных учреждений Удомельского района, проживающим и работающим в сельских населенных пунктах</t>
  </si>
  <si>
    <t>Закон Тверской области</t>
  </si>
  <si>
    <t>82-ЗО</t>
  </si>
  <si>
    <t>"О компенсации расходов на оплату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типа)"</t>
  </si>
  <si>
    <t>10 03</t>
  </si>
  <si>
    <t>2.Публичные нормативные обязательства, исполняемые за счет средств  бюджета Удомельского городского округа</t>
  </si>
  <si>
    <t>Решение  Удомельской городской Думы</t>
  </si>
  <si>
    <t>"Об утверждении Положения о муниципальной службе муниципального образования Удомельский городской округ"</t>
  </si>
  <si>
    <t>10 01</t>
  </si>
  <si>
    <t xml:space="preserve"> Приложение 11</t>
  </si>
  <si>
    <t xml:space="preserve">Думы от                      № </t>
  </si>
  <si>
    <t>N п/п</t>
  </si>
  <si>
    <t xml:space="preserve"> Наименование мероприятий</t>
  </si>
  <si>
    <t>Главный распорядитель, распорядитель бюджетных средств</t>
  </si>
  <si>
    <t>Объем финансирования, тыс.руб.</t>
  </si>
  <si>
    <t>Раздел,подраздел классификации расходов бюджета</t>
  </si>
  <si>
    <t>ФИО депутата</t>
  </si>
  <si>
    <t>1</t>
  </si>
  <si>
    <t>07 02</t>
  </si>
  <si>
    <t>Бойков О.М.</t>
  </si>
  <si>
    <t>2</t>
  </si>
  <si>
    <t>Лебедев О.В.</t>
  </si>
  <si>
    <t>3</t>
  </si>
  <si>
    <t>Управление образования  Администрации УГО, МБУ ДО ДДТ</t>
  </si>
  <si>
    <t>07 03</t>
  </si>
  <si>
    <t>Выставкина Л.В.</t>
  </si>
  <si>
    <t>4</t>
  </si>
  <si>
    <t>Давыдов А.А.</t>
  </si>
  <si>
    <t>5</t>
  </si>
  <si>
    <t>Управление образования  Администрации УГО, МБОУ  Рядская СОШ</t>
  </si>
  <si>
    <t>Коцарев М.Н.</t>
  </si>
  <si>
    <t>07 07</t>
  </si>
  <si>
    <t>6</t>
  </si>
  <si>
    <t>Воробьев АВ</t>
  </si>
  <si>
    <t xml:space="preserve"> Администрация УГО</t>
  </si>
  <si>
    <t>08 01</t>
  </si>
  <si>
    <t>7</t>
  </si>
  <si>
    <t>Пажетных К.А.</t>
  </si>
  <si>
    <t>Управление культуры, спорта и молодежной политики Администрации УГО, МКУК "Удомельская ЦБС"</t>
  </si>
  <si>
    <t>8</t>
  </si>
  <si>
    <t>Байков В.Г.</t>
  </si>
  <si>
    <t>Замена окон</t>
  </si>
  <si>
    <t>9</t>
  </si>
  <si>
    <t xml:space="preserve"> Управление культуры, спорта и молодежной политики Администрации УГО, МКУК "Удомельская ЦБС"</t>
  </si>
  <si>
    <t>Серяков А.В.</t>
  </si>
  <si>
    <t xml:space="preserve"> Управление культуры, спорта и молодежной политики Администрации УГО, МБУК "Удомельская клубная система"</t>
  </si>
  <si>
    <t>Данилкин А.Ю.</t>
  </si>
  <si>
    <t>Сорокин А.А.</t>
  </si>
  <si>
    <t>Веселов Е.Е.</t>
  </si>
  <si>
    <t>Воротилин О.В.</t>
  </si>
  <si>
    <t>Королева О.Н.</t>
  </si>
  <si>
    <t>Итого:</t>
  </si>
  <si>
    <t>на 2021 год и на плановый период 2022 и 2023 годов"</t>
  </si>
  <si>
    <t>Источники финансирования дефицита бюджета Удомельского городского округа  на 2021 год  и на плановый период 2022 и 2023 годов</t>
  </si>
  <si>
    <t>2023 год</t>
  </si>
  <si>
    <t>Распределение бюджетных ассигнований  бюджета  Удомельского городского округа по разделам и подразделам классификации расходов бюджета на 2021 год  и на плановый период 2022 и 2023 годов</t>
  </si>
  <si>
    <t>Защита населения и территории от чрезвычайных ситуаций природного и техногенного характера,  пожарная безопасность</t>
  </si>
  <si>
    <t xml:space="preserve"> Распределение бюджетных ассигнований  бюджета Удомельского городского округа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 расходов бюджета на 2021 год и на плановый период 2022 и 2023 годов</t>
  </si>
  <si>
    <t xml:space="preserve">Ведомственная структура расходов  бюджета Удомельского городского округа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 видов расходов классификации  расходов бюджетов на  2021 год и на плановый период 2022 и 2023 годов                                                  </t>
  </si>
  <si>
    <t>994002500Б</t>
  </si>
  <si>
    <t>Обеспечение проведения выборов и референдумов</t>
  </si>
  <si>
    <t>2022год</t>
  </si>
  <si>
    <t>на 2021 год и плановый период 2022 и 2023 годов"</t>
  </si>
  <si>
    <t xml:space="preserve"> Управление культуры, спорта и молодежной политики Администрации УГО,МБУК "Удомельская клубная система"</t>
  </si>
  <si>
    <t>Управление образования  Администрации УГО, МБУ ДО  ДЮСШ</t>
  </si>
  <si>
    <t>Замена видеонаблюдения, приобретение металлоискателя</t>
  </si>
  <si>
    <t xml:space="preserve"> Управление культуры, спорта и молодежной политики Администрации УГО,МБУ ГМЦ "Звездный"</t>
  </si>
  <si>
    <t>Приобретение напольного покрытия</t>
  </si>
  <si>
    <t>Приобретение стационарного металлодетектора</t>
  </si>
  <si>
    <t>Управление образования  Администрации УГО,МБОУ УСОШ №2 им.Сергея Ступакова</t>
  </si>
  <si>
    <t>Приобретение ноутбука,рамок для выставочного фонда</t>
  </si>
  <si>
    <t xml:space="preserve"> Управление культуры, спорта и молодежной политики Администрации УГО,МБОУ ДО "УДШИ"</t>
  </si>
  <si>
    <t>Управление образования  Администрации УГО,УСОШ №1 им.А.С.Попова</t>
  </si>
  <si>
    <t>Издание книги Л.Константинова "Первая мировая война"</t>
  </si>
  <si>
    <t>Приобретение проектора PD-806,приобретение ноутбука в Мстинский СДК</t>
  </si>
  <si>
    <t>Управление образования  Администрации УГО,УСОШ №4</t>
  </si>
  <si>
    <t>Установка автобусной остановки д.Белохово</t>
  </si>
  <si>
    <t>04 09</t>
  </si>
  <si>
    <t>Пиобретение музыкальной аппаратуры  в Мишневский СДК</t>
  </si>
  <si>
    <t>Приобретение МФУ и монитора</t>
  </si>
  <si>
    <t>Организация выездных соревнований</t>
  </si>
  <si>
    <t xml:space="preserve">ПЕРЕЧЕНЬ
мероприятий по обращениям, поступающим к депутатам
Удомельской городской Думы, на 2021 год </t>
  </si>
  <si>
    <t>03202L5110</t>
  </si>
  <si>
    <t>Организация проведения комплексных кадастровых работ на территории Удомельского городского округа</t>
  </si>
  <si>
    <t xml:space="preserve">     Общий объем бюджетных ассигнований, направляемых на исполнение публичных нормативных обязательств  Удомельского городского округа на 2021 год и на плановый период 2022 и 2023 годов</t>
  </si>
  <si>
    <t>Распределение бюджетных ассигнований по целевым статьям  (муниципальным программам и непрограммным направлениям деятельности), 
группам видов расходов, классификации расходов бюджета на 2021 год и на плановый период 2022 и 2023 годов</t>
  </si>
  <si>
    <t>Приобретение этюдника,ремонт классов</t>
  </si>
  <si>
    <t>Приобретение спортивного инвентаря для проведения мероприятий в Казикинский СДК;приобретение принтеров в Еремковский,Брусовский СДК</t>
  </si>
  <si>
    <t>880</t>
  </si>
  <si>
    <t>Специальные расходы</t>
  </si>
  <si>
    <t>Предоставление гранта в форме субсидиисубъектам малого и среднего предпринимательства на  создание и развитие крестьянского (фермерского) хозяйства</t>
  </si>
  <si>
    <t>Предоставление гранта в форме субсидии начинающим субъектам  предпринимательства и самозанятым на создание собственного дела</t>
  </si>
  <si>
    <t>044032007Ж</t>
  </si>
  <si>
    <t>044032008Ж</t>
  </si>
  <si>
    <t>Предоставление  субсидий субъектам  малого и среднего предпринимательства - сельскохозяйственным кооперативам и крестьянским (фермерским) хозяйствам на проведение профилактических, противоэпизодических, противоинфекционных меоприятий</t>
  </si>
  <si>
    <t>Предоставление  субсидий субъектам  малого и среднего предпринимательства - сельскохозяйственным кооперативам и крестьянским (фермерским) хозяйствам на оказание поддержки  по сохранению поголовья сельскохозяйственных животных</t>
  </si>
  <si>
    <t>101012004Б</t>
  </si>
  <si>
    <t>Организация видео-фото наблюдения на территории Удомельского городского округа</t>
  </si>
  <si>
    <t>072022001Б</t>
  </si>
  <si>
    <t>Задача "Реконструкция внутридомовых и внешних сетей электроснабжения многоквартирных домов"</t>
  </si>
  <si>
    <t>Выполнение работ по реконструкции внутридомовых сетей электроснабжения многоквартирных домов и выполнение работ, связанных с увеличением объема максимальной мощности внешних объектов электросетевого хозяйства</t>
  </si>
  <si>
    <t>072012003Б</t>
  </si>
  <si>
    <t>Организация системы управления уличных освещением</t>
  </si>
  <si>
    <t>072012004Б</t>
  </si>
  <si>
    <t>Выпрлнение работ по реконструкции, восстановлению линий электропередач</t>
  </si>
  <si>
    <t>073032001Б</t>
  </si>
  <si>
    <t>Проведение капитального ремонта объектов водоснабжения и водоотведения</t>
  </si>
  <si>
    <t>075032001Б</t>
  </si>
  <si>
    <t>0750300000</t>
  </si>
  <si>
    <t>Задача "Содержание сетей уличного освещения на территории Удомельского городского округа"</t>
  </si>
  <si>
    <t>161012010Б</t>
  </si>
  <si>
    <t>Обеспечение безопасности дорожного движения при проведении культурно-массовых мероприятий</t>
  </si>
  <si>
    <t xml:space="preserve">Содержание сетей уличного освещения </t>
  </si>
  <si>
    <t>011052010В</t>
  </si>
  <si>
    <t>Подготовка и проведение Всероссийской переписи населения в 2020 году</t>
  </si>
  <si>
    <t>091012010Б</t>
  </si>
  <si>
    <t>Ремонт автомобильных дорог на территории г.Удомля</t>
  </si>
  <si>
    <t>011022023В</t>
  </si>
  <si>
    <t>011022024В</t>
  </si>
  <si>
    <t>Ремонт и содержание спортивных и игровых площадок муниципальных общеобразовательных учреждений</t>
  </si>
  <si>
    <t>Ремонт и содержание спортивных и игровых площадок муниципальных дошкольных образовательных учреждений</t>
  </si>
  <si>
    <t>011052011В</t>
  </si>
  <si>
    <t>Ремонт и содержание спортивных и игровых площадок учреждений дополнительного образования</t>
  </si>
  <si>
    <t>Проектирование и строительство сетей наружного освещения на территории Удомельского городского округа</t>
  </si>
  <si>
    <t>074012002Б</t>
  </si>
  <si>
    <t>Содержание объектов коммунального хозяйства</t>
  </si>
  <si>
    <t>Выполнение работ по реконструкции, восстановлению линий электропередач</t>
  </si>
  <si>
    <t>022P5S0400</t>
  </si>
  <si>
    <t>Приобретение и установка плоскостных спортивных сооружений и оборудования на территории Удомельского городского округа</t>
  </si>
  <si>
    <t>023022003Б</t>
  </si>
  <si>
    <t>Поддержка волонтерского движения</t>
  </si>
  <si>
    <t>025012003Б</t>
  </si>
  <si>
    <t>Проведение туристического сплава</t>
  </si>
  <si>
    <t>091012004Б</t>
  </si>
  <si>
    <t>Выполнение работ по разработке проектно-сметной документации на реконструкцию и ремонт автомобильных дорог, дворовых территорий многоквартирных домов, проездов к дворовым территориям, в т.ч. парковок и проведение лабораторных исследований</t>
  </si>
  <si>
    <t>091012005Б</t>
  </si>
  <si>
    <t>Ремонт (капитальный ремонт) тротуаров на территории г.Удомля</t>
  </si>
  <si>
    <t>091012012Б</t>
  </si>
  <si>
    <t>Выполнение работ по очистке ливнево-дренажной канализации и водопропускных труб</t>
  </si>
  <si>
    <t>073042002Б</t>
  </si>
  <si>
    <t>Обеспечение комплексной безопасности зданий и помещений учреждений дополнительного образования, находящихся в муниципальной собственности</t>
  </si>
  <si>
    <t xml:space="preserve"> от _________ № _____</t>
  </si>
  <si>
    <t>от ___________ № ______</t>
  </si>
  <si>
    <t xml:space="preserve"> от ______________ № _____</t>
  </si>
  <si>
    <t xml:space="preserve"> от _________________ № _____</t>
  </si>
  <si>
    <t>от _______________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</si>
</sst>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0000000000"/>
    <numFmt numFmtId="167" formatCode="#,##0.0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Bookman Old Style"/>
      <family val="1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i/>
      <sz val="11"/>
      <name val="Arial"/>
      <family val="2"/>
      <charset val="204"/>
    </font>
    <font>
      <i/>
      <sz val="11"/>
      <name val="Bookman Old Style"/>
      <family val="1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b/>
      <i/>
      <sz val="11"/>
      <name val="Bookman Old Style"/>
      <family val="1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 Cyr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9"/>
      <name val="Bookman Old Style"/>
      <family val="1"/>
      <charset val="204"/>
    </font>
    <font>
      <sz val="10"/>
      <color indexed="8"/>
      <name val="Arial"/>
      <family val="2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Arial"/>
      <family val="2"/>
      <charset val="204"/>
    </font>
    <font>
      <i/>
      <sz val="12"/>
      <name val="Arial Cyr"/>
      <charset val="204"/>
    </font>
    <font>
      <i/>
      <sz val="10"/>
      <color indexed="64"/>
      <name val="Arial"/>
      <family val="2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/>
    <xf numFmtId="0" fontId="26" fillId="0" borderId="0" applyNumberFormat="0" applyFill="0" applyBorder="0" applyAlignment="0" applyProtection="0"/>
    <xf numFmtId="0" fontId="34" fillId="0" borderId="0"/>
  </cellStyleXfs>
  <cellXfs count="26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/>
    <xf numFmtId="49" fontId="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0" xfId="0" applyFont="1"/>
    <xf numFmtId="0" fontId="10" fillId="0" borderId="0" xfId="0" applyFont="1"/>
    <xf numFmtId="49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4" fillId="0" borderId="1" xfId="0" applyFont="1" applyBorder="1"/>
    <xf numFmtId="0" fontId="15" fillId="0" borderId="1" xfId="0" applyFont="1" applyBorder="1"/>
    <xf numFmtId="0" fontId="13" fillId="0" borderId="1" xfId="0" applyFont="1" applyBorder="1"/>
    <xf numFmtId="0" fontId="14" fillId="0" borderId="0" xfId="0" applyFont="1"/>
    <xf numFmtId="0" fontId="16" fillId="0" borderId="1" xfId="0" applyFont="1" applyBorder="1"/>
    <xf numFmtId="49" fontId="17" fillId="0" borderId="1" xfId="0" applyNumberFormat="1" applyFont="1" applyBorder="1" applyAlignment="1">
      <alignment horizontal="center"/>
    </xf>
    <xf numFmtId="0" fontId="18" fillId="0" borderId="1" xfId="0" applyFont="1" applyBorder="1"/>
    <xf numFmtId="49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8" fillId="0" borderId="0" xfId="0" applyFont="1"/>
    <xf numFmtId="49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49" fontId="23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65" fontId="18" fillId="0" borderId="1" xfId="0" applyNumberFormat="1" applyFont="1" applyBorder="1"/>
    <xf numFmtId="165" fontId="1" fillId="0" borderId="1" xfId="0" applyNumberFormat="1" applyFont="1" applyBorder="1"/>
    <xf numFmtId="165" fontId="16" fillId="0" borderId="1" xfId="0" applyNumberFormat="1" applyFont="1" applyBorder="1"/>
    <xf numFmtId="165" fontId="17" fillId="0" borderId="1" xfId="0" applyNumberFormat="1" applyFont="1" applyBorder="1"/>
    <xf numFmtId="0" fontId="1" fillId="0" borderId="0" xfId="0" applyFont="1" applyAlignment="1">
      <alignment horizontal="right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1" fillId="0" borderId="1" xfId="0" applyFont="1" applyBorder="1"/>
    <xf numFmtId="49" fontId="2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5" fontId="22" fillId="0" borderId="1" xfId="0" applyNumberFormat="1" applyFont="1" applyBorder="1"/>
    <xf numFmtId="165" fontId="9" fillId="0" borderId="1" xfId="0" applyNumberFormat="1" applyFont="1" applyBorder="1"/>
    <xf numFmtId="0" fontId="27" fillId="0" borderId="1" xfId="0" applyFont="1" applyFill="1" applyBorder="1" applyAlignment="1">
      <alignment horizontal="left" vertical="center" wrapText="1"/>
    </xf>
    <xf numFmtId="165" fontId="20" fillId="0" borderId="1" xfId="0" applyNumberFormat="1" applyFont="1" applyBorder="1"/>
    <xf numFmtId="165" fontId="29" fillId="0" borderId="1" xfId="0" applyNumberFormat="1" applyFont="1" applyBorder="1"/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165" fontId="31" fillId="0" borderId="1" xfId="0" applyNumberFormat="1" applyFont="1" applyBorder="1"/>
    <xf numFmtId="0" fontId="27" fillId="0" borderId="0" xfId="0" applyFont="1" applyFill="1" applyBorder="1" applyAlignment="1">
      <alignment horizontal="left" vertical="center" wrapText="1"/>
    </xf>
    <xf numFmtId="0" fontId="8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32" fillId="0" borderId="1" xfId="0" applyFont="1" applyBorder="1"/>
    <xf numFmtId="0" fontId="33" fillId="0" borderId="1" xfId="0" applyFont="1" applyBorder="1"/>
    <xf numFmtId="49" fontId="11" fillId="0" borderId="4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22" fillId="0" borderId="1" xfId="1" applyNumberFormat="1" applyFont="1" applyBorder="1" applyAlignment="1">
      <alignment horizontal="center"/>
    </xf>
    <xf numFmtId="166" fontId="29" fillId="0" borderId="1" xfId="1" applyNumberFormat="1" applyFon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166" fontId="25" fillId="0" borderId="1" xfId="3" applyNumberFormat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166" fontId="37" fillId="0" borderId="1" xfId="1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5" fontId="38" fillId="0" borderId="1" xfId="0" applyNumberFormat="1" applyFont="1" applyBorder="1"/>
    <xf numFmtId="166" fontId="30" fillId="0" borderId="1" xfId="3" applyNumberFormat="1" applyFont="1" applyBorder="1" applyAlignment="1">
      <alignment horizontal="center"/>
    </xf>
    <xf numFmtId="0" fontId="30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6"/>
    </xf>
    <xf numFmtId="0" fontId="0" fillId="0" borderId="0" xfId="0" applyAlignment="1">
      <alignment horizontal="left" indent="16"/>
    </xf>
    <xf numFmtId="0" fontId="2" fillId="0" borderId="0" xfId="0" applyFont="1" applyAlignment="1">
      <alignment horizontal="left" indent="22"/>
    </xf>
    <xf numFmtId="0" fontId="2" fillId="0" borderId="0" xfId="0" applyFont="1" applyAlignment="1">
      <alignment horizontal="left" indent="19"/>
    </xf>
    <xf numFmtId="0" fontId="0" fillId="0" borderId="0" xfId="0" applyAlignment="1">
      <alignment horizontal="left" indent="19"/>
    </xf>
    <xf numFmtId="49" fontId="0" fillId="0" borderId="2" xfId="0" applyNumberFormat="1" applyFont="1" applyBorder="1" applyAlignment="1">
      <alignment horizontal="center"/>
    </xf>
    <xf numFmtId="0" fontId="0" fillId="0" borderId="0" xfId="0"/>
    <xf numFmtId="0" fontId="12" fillId="0" borderId="1" xfId="0" applyFont="1" applyBorder="1"/>
    <xf numFmtId="165" fontId="4" fillId="0" borderId="1" xfId="0" applyNumberFormat="1" applyFont="1" applyBorder="1"/>
    <xf numFmtId="165" fontId="14" fillId="0" borderId="1" xfId="0" applyNumberFormat="1" applyFont="1" applyBorder="1"/>
    <xf numFmtId="165" fontId="11" fillId="0" borderId="1" xfId="0" applyNumberFormat="1" applyFont="1" applyBorder="1"/>
    <xf numFmtId="165" fontId="24" fillId="0" borderId="1" xfId="0" applyNumberFormat="1" applyFont="1" applyBorder="1"/>
    <xf numFmtId="165" fontId="3" fillId="0" borderId="1" xfId="0" applyNumberFormat="1" applyFont="1" applyBorder="1"/>
    <xf numFmtId="0" fontId="11" fillId="0" borderId="1" xfId="0" applyFont="1" applyBorder="1" applyAlignment="1">
      <alignment wrapText="1"/>
    </xf>
    <xf numFmtId="0" fontId="25" fillId="0" borderId="1" xfId="0" applyFont="1" applyFill="1" applyBorder="1" applyAlignment="1">
      <alignment horizontal="left" vertical="center" wrapText="1"/>
    </xf>
    <xf numFmtId="165" fontId="0" fillId="0" borderId="1" xfId="0" applyNumberFormat="1" applyFont="1" applyBorder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65" fontId="0" fillId="0" borderId="0" xfId="0" applyNumberFormat="1"/>
    <xf numFmtId="0" fontId="25" fillId="0" borderId="8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1" xfId="0" applyFont="1" applyFill="1" applyBorder="1" applyAlignment="1">
      <alignment wrapText="1"/>
    </xf>
    <xf numFmtId="165" fontId="1" fillId="0" borderId="1" xfId="0" applyNumberFormat="1" applyFont="1" applyFill="1" applyBorder="1"/>
    <xf numFmtId="165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center"/>
    </xf>
    <xf numFmtId="0" fontId="11" fillId="0" borderId="8" xfId="0" applyFont="1" applyBorder="1" applyAlignment="1">
      <alignment wrapText="1"/>
    </xf>
    <xf numFmtId="166" fontId="25" fillId="0" borderId="4" xfId="3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11" fillId="0" borderId="1" xfId="0" applyFont="1" applyFill="1" applyBorder="1" applyAlignment="1">
      <alignment wrapText="1"/>
    </xf>
    <xf numFmtId="166" fontId="39" fillId="0" borderId="1" xfId="1" applyNumberFormat="1" applyFont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wrapText="1"/>
    </xf>
    <xf numFmtId="165" fontId="3" fillId="0" borderId="1" xfId="0" applyNumberFormat="1" applyFont="1" applyFill="1" applyBorder="1"/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wrapText="1"/>
    </xf>
    <xf numFmtId="165" fontId="14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49" fontId="11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 indent="14"/>
    </xf>
    <xf numFmtId="0" fontId="2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wrapText="1"/>
    </xf>
    <xf numFmtId="167" fontId="1" fillId="0" borderId="1" xfId="0" applyNumberFormat="1" applyFont="1" applyBorder="1"/>
    <xf numFmtId="0" fontId="1" fillId="0" borderId="0" xfId="0" applyFont="1"/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/>
    </xf>
    <xf numFmtId="0" fontId="41" fillId="0" borderId="0" xfId="0" applyFont="1" applyAlignment="1">
      <alignment wrapText="1"/>
    </xf>
    <xf numFmtId="167" fontId="3" fillId="0" borderId="1" xfId="0" applyNumberFormat="1" applyFont="1" applyBorder="1"/>
    <xf numFmtId="0" fontId="12" fillId="0" borderId="1" xfId="0" applyFont="1" applyBorder="1" applyAlignment="1">
      <alignment wrapText="1"/>
    </xf>
    <xf numFmtId="167" fontId="14" fillId="0" borderId="1" xfId="0" applyNumberFormat="1" applyFont="1" applyBorder="1"/>
    <xf numFmtId="0" fontId="13" fillId="0" borderId="2" xfId="0" applyFont="1" applyBorder="1"/>
    <xf numFmtId="0" fontId="41" fillId="0" borderId="1" xfId="0" applyFont="1" applyBorder="1" applyAlignment="1">
      <alignment wrapText="1"/>
    </xf>
    <xf numFmtId="0" fontId="42" fillId="0" borderId="1" xfId="0" applyFont="1" applyBorder="1"/>
    <xf numFmtId="0" fontId="43" fillId="0" borderId="0" xfId="0" applyFont="1" applyAlignment="1">
      <alignment wrapText="1"/>
    </xf>
    <xf numFmtId="0" fontId="32" fillId="0" borderId="1" xfId="0" applyFont="1" applyBorder="1" applyAlignment="1">
      <alignment wrapText="1"/>
    </xf>
    <xf numFmtId="0" fontId="41" fillId="0" borderId="1" xfId="0" applyFont="1" applyBorder="1"/>
    <xf numFmtId="0" fontId="0" fillId="0" borderId="1" xfId="0" applyBorder="1" applyAlignment="1">
      <alignment wrapText="1"/>
    </xf>
    <xf numFmtId="0" fontId="30" fillId="0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4"/>
    </xf>
    <xf numFmtId="0" fontId="0" fillId="0" borderId="1" xfId="0" applyBorder="1" applyAlignment="1">
      <alignment wrapText="1"/>
    </xf>
    <xf numFmtId="0" fontId="44" fillId="0" borderId="0" xfId="0" applyFont="1" applyAlignment="1">
      <alignment vertical="justify" wrapText="1"/>
    </xf>
    <xf numFmtId="0" fontId="0" fillId="0" borderId="1" xfId="0" applyBorder="1"/>
    <xf numFmtId="0" fontId="25" fillId="0" borderId="2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center"/>
    </xf>
    <xf numFmtId="0" fontId="44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2" fillId="0" borderId="0" xfId="0" applyFont="1" applyAlignment="1">
      <alignment horizontal="left" indent="14"/>
    </xf>
    <xf numFmtId="0" fontId="2" fillId="0" borderId="0" xfId="0" applyFont="1" applyAlignment="1">
      <alignment horizontal="left" indent="18"/>
    </xf>
    <xf numFmtId="0" fontId="0" fillId="0" borderId="1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indent="21"/>
    </xf>
    <xf numFmtId="0" fontId="0" fillId="0" borderId="0" xfId="0" applyAlignment="1">
      <alignment horizontal="left" indent="2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0" fillId="0" borderId="6" xfId="0" applyBorder="1" applyAlignment="1">
      <alignment horizontal="center" wrapText="1"/>
    </xf>
    <xf numFmtId="14" fontId="0" fillId="0" borderId="1" xfId="0" applyNumberFormat="1" applyFont="1" applyBorder="1" applyAlignment="1">
      <alignment horizontal="right" wrapText="1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165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indent="26"/>
    </xf>
    <xf numFmtId="0" fontId="0" fillId="0" borderId="0" xfId="0" applyAlignment="1">
      <alignment horizontal="left" indent="30"/>
    </xf>
    <xf numFmtId="0" fontId="0" fillId="0" borderId="0" xfId="0" applyAlignment="1">
      <alignment horizontal="left" indent="26"/>
    </xf>
    <xf numFmtId="0" fontId="0" fillId="0" borderId="1" xfId="0" applyBorder="1" applyAlignment="1">
      <alignment horizontal="center" vertical="center" wrapText="1"/>
    </xf>
    <xf numFmtId="165" fontId="11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11" fillId="0" borderId="1" xfId="0" applyNumberFormat="1" applyFont="1" applyFill="1" applyBorder="1" applyAlignment="1">
      <alignment wrapText="1"/>
    </xf>
    <xf numFmtId="165" fontId="11" fillId="0" borderId="1" xfId="0" applyNumberFormat="1" applyFont="1" applyFill="1" applyBorder="1"/>
    <xf numFmtId="165" fontId="0" fillId="0" borderId="1" xfId="0" applyNumberFormat="1" applyFill="1" applyBorder="1" applyAlignment="1">
      <alignment wrapText="1"/>
    </xf>
    <xf numFmtId="0" fontId="25" fillId="0" borderId="11" xfId="0" applyFont="1" applyFill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wrapText="1"/>
    </xf>
    <xf numFmtId="165" fontId="11" fillId="0" borderId="2" xfId="0" applyNumberFormat="1" applyFont="1" applyBorder="1" applyAlignment="1">
      <alignment wrapText="1"/>
    </xf>
    <xf numFmtId="165" fontId="0" fillId="0" borderId="2" xfId="0" applyNumberFormat="1" applyBorder="1" applyAlignment="1">
      <alignment wrapText="1"/>
    </xf>
    <xf numFmtId="0" fontId="0" fillId="0" borderId="1" xfId="0" applyBorder="1" applyAlignment="1">
      <alignment wrapText="1"/>
    </xf>
    <xf numFmtId="49" fontId="11" fillId="0" borderId="2" xfId="0" applyNumberFormat="1" applyFont="1" applyBorder="1" applyAlignment="1">
      <alignment horizontal="center" wrapText="1"/>
    </xf>
    <xf numFmtId="165" fontId="0" fillId="0" borderId="2" xfId="0" applyNumberFormat="1" applyFill="1" applyBorder="1" applyAlignment="1">
      <alignment wrapText="1"/>
    </xf>
    <xf numFmtId="0" fontId="45" fillId="0" borderId="0" xfId="0" applyFont="1" applyAlignment="1">
      <alignment wrapText="1"/>
    </xf>
    <xf numFmtId="165" fontId="11" fillId="0" borderId="0" xfId="0" applyNumberFormat="1" applyFont="1" applyBorder="1"/>
    <xf numFmtId="0" fontId="0" fillId="2" borderId="1" xfId="0" applyFont="1" applyFill="1" applyBorder="1" applyAlignment="1">
      <alignment wrapText="1"/>
    </xf>
    <xf numFmtId="165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1" fillId="2" borderId="1" xfId="0" applyFont="1" applyFill="1" applyBorder="1"/>
    <xf numFmtId="49" fontId="0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indent="14"/>
    </xf>
    <xf numFmtId="0" fontId="2" fillId="0" borderId="0" xfId="0" applyFont="1" applyAlignment="1">
      <alignment horizontal="left" wrapText="1" indent="14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1" xfId="0" applyBorder="1" applyAlignment="1">
      <alignment wrapText="1"/>
    </xf>
    <xf numFmtId="49" fontId="11" fillId="0" borderId="2" xfId="0" applyNumberFormat="1" applyFont="1" applyFill="1" applyBorder="1" applyAlignment="1">
      <alignment horizontal="center" wrapText="1"/>
    </xf>
    <xf numFmtId="49" fontId="11" fillId="0" borderId="4" xfId="0" applyNumberFormat="1" applyFont="1" applyFill="1" applyBorder="1" applyAlignment="1">
      <alignment horizontal="center" wrapText="1"/>
    </xf>
    <xf numFmtId="165" fontId="0" fillId="0" borderId="2" xfId="0" applyNumberFormat="1" applyFill="1" applyBorder="1" applyAlignment="1">
      <alignment wrapText="1"/>
    </xf>
    <xf numFmtId="165" fontId="0" fillId="0" borderId="4" xfId="0" applyNumberFormat="1" applyFill="1" applyBorder="1" applyAlignment="1">
      <alignment wrapText="1"/>
    </xf>
  </cellXfs>
  <cellStyles count="4">
    <cellStyle name="Normal" xfId="1"/>
    <cellStyle name="Название" xfId="2" builtinId="15" customBuiltin="1"/>
    <cellStyle name="Обычный" xfId="0" builtinId="0"/>
    <cellStyle name="Обычн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3063"/>
      <rgbColor rgb="00EAEAEA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M9" sqref="M9"/>
    </sheetView>
  </sheetViews>
  <sheetFormatPr defaultColWidth="9.140625" defaultRowHeight="12.75" x14ac:dyDescent="0.2"/>
  <cols>
    <col min="1" max="1" width="24" style="95" customWidth="1"/>
    <col min="2" max="2" width="33.85546875" style="95" customWidth="1"/>
    <col min="3" max="3" width="12" style="95" bestFit="1" customWidth="1"/>
    <col min="4" max="4" width="10" style="95" hidden="1" customWidth="1"/>
    <col min="5" max="5" width="1.85546875" style="95" hidden="1" customWidth="1"/>
    <col min="6" max="6" width="10.28515625" style="95" customWidth="1"/>
    <col min="7" max="7" width="10.140625" style="95" customWidth="1"/>
    <col min="8" max="16384" width="9.140625" style="95"/>
  </cols>
  <sheetData>
    <row r="1" spans="1:7" x14ac:dyDescent="0.2">
      <c r="A1" s="7"/>
      <c r="B1" s="159" t="s">
        <v>192</v>
      </c>
      <c r="C1" s="92"/>
    </row>
    <row r="2" spans="1:7" x14ac:dyDescent="0.2">
      <c r="A2" s="7"/>
      <c r="B2" s="159" t="s">
        <v>722</v>
      </c>
      <c r="C2" s="92"/>
    </row>
    <row r="3" spans="1:7" x14ac:dyDescent="0.2">
      <c r="A3" s="7"/>
      <c r="B3" s="159" t="s">
        <v>907</v>
      </c>
      <c r="C3" s="92"/>
    </row>
    <row r="4" spans="1:7" x14ac:dyDescent="0.2">
      <c r="A4" s="7"/>
      <c r="B4" s="159" t="s">
        <v>201</v>
      </c>
      <c r="C4" s="92"/>
    </row>
    <row r="5" spans="1:7" x14ac:dyDescent="0.2">
      <c r="A5" s="7"/>
      <c r="B5" s="159" t="s">
        <v>818</v>
      </c>
      <c r="C5" s="92"/>
    </row>
    <row r="6" spans="1:7" x14ac:dyDescent="0.2">
      <c r="A6" s="7"/>
      <c r="B6" s="174"/>
      <c r="C6" s="92"/>
    </row>
    <row r="7" spans="1:7" x14ac:dyDescent="0.2">
      <c r="A7" s="7"/>
      <c r="B7" s="159"/>
      <c r="C7" s="92"/>
    </row>
    <row r="8" spans="1:7" ht="28.5" customHeight="1" x14ac:dyDescent="0.2">
      <c r="A8" s="223" t="s">
        <v>819</v>
      </c>
      <c r="B8" s="224"/>
      <c r="C8" s="224"/>
      <c r="D8" s="225"/>
      <c r="E8" s="225"/>
      <c r="F8" s="225"/>
      <c r="G8" s="225"/>
    </row>
    <row r="10" spans="1:7" x14ac:dyDescent="0.2">
      <c r="C10" s="139"/>
    </row>
    <row r="11" spans="1:7" x14ac:dyDescent="0.2">
      <c r="A11" s="226" t="s">
        <v>517</v>
      </c>
      <c r="B11" s="229" t="s">
        <v>142</v>
      </c>
      <c r="C11" s="232" t="s">
        <v>35</v>
      </c>
      <c r="D11" s="233"/>
      <c r="E11" s="233"/>
      <c r="F11" s="233"/>
      <c r="G11" s="234"/>
    </row>
    <row r="12" spans="1:7" x14ac:dyDescent="0.2">
      <c r="A12" s="227"/>
      <c r="B12" s="230"/>
      <c r="C12" s="235" t="s">
        <v>539</v>
      </c>
      <c r="D12" s="222" t="s">
        <v>198</v>
      </c>
      <c r="E12" s="222"/>
      <c r="F12" s="222" t="s">
        <v>198</v>
      </c>
      <c r="G12" s="222"/>
    </row>
    <row r="13" spans="1:7" x14ac:dyDescent="0.2">
      <c r="A13" s="228"/>
      <c r="B13" s="231"/>
      <c r="C13" s="235"/>
      <c r="D13" s="1" t="s">
        <v>199</v>
      </c>
      <c r="E13" s="1" t="s">
        <v>200</v>
      </c>
      <c r="F13" s="1" t="s">
        <v>660</v>
      </c>
      <c r="G13" s="1" t="s">
        <v>820</v>
      </c>
    </row>
    <row r="14" spans="1:7" s="143" customFormat="1" ht="36" x14ac:dyDescent="0.2">
      <c r="A14" s="140" t="s">
        <v>518</v>
      </c>
      <c r="B14" s="141" t="s">
        <v>519</v>
      </c>
      <c r="C14" s="148">
        <f>C15</f>
        <v>-34245</v>
      </c>
      <c r="D14" s="148">
        <f t="shared" ref="D14:G14" si="0">D15</f>
        <v>-47400</v>
      </c>
      <c r="E14" s="148">
        <f t="shared" si="0"/>
        <v>-47400</v>
      </c>
      <c r="F14" s="148">
        <f t="shared" si="0"/>
        <v>0</v>
      </c>
      <c r="G14" s="148">
        <f t="shared" si="0"/>
        <v>0</v>
      </c>
    </row>
    <row r="15" spans="1:7" s="143" customFormat="1" ht="60" x14ac:dyDescent="0.2">
      <c r="A15" s="144" t="s">
        <v>520</v>
      </c>
      <c r="B15" s="145" t="s">
        <v>521</v>
      </c>
      <c r="C15" s="142">
        <f>C16</f>
        <v>-34245</v>
      </c>
      <c r="D15" s="142">
        <f t="shared" ref="D15:G15" si="1">D16</f>
        <v>-47400</v>
      </c>
      <c r="E15" s="142">
        <f t="shared" si="1"/>
        <v>-47400</v>
      </c>
      <c r="F15" s="142">
        <f t="shared" si="1"/>
        <v>0</v>
      </c>
      <c r="G15" s="142">
        <f t="shared" si="1"/>
        <v>0</v>
      </c>
    </row>
    <row r="16" spans="1:7" s="143" customFormat="1" ht="60" x14ac:dyDescent="0.2">
      <c r="A16" s="146" t="s">
        <v>723</v>
      </c>
      <c r="B16" s="147" t="s">
        <v>522</v>
      </c>
      <c r="C16" s="142">
        <v>-34245</v>
      </c>
      <c r="D16" s="142">
        <v>-47400</v>
      </c>
      <c r="E16" s="142">
        <v>-47400</v>
      </c>
      <c r="F16" s="142"/>
      <c r="G16" s="142"/>
    </row>
    <row r="17" spans="1:7" s="143" customFormat="1" ht="24" x14ac:dyDescent="0.2">
      <c r="A17" s="96" t="s">
        <v>523</v>
      </c>
      <c r="B17" s="149" t="s">
        <v>524</v>
      </c>
      <c r="C17" s="148">
        <f t="shared" ref="C17:G17" si="2">C18+C20</f>
        <v>14226.099999999977</v>
      </c>
      <c r="D17" s="148">
        <f t="shared" si="2"/>
        <v>0</v>
      </c>
      <c r="E17" s="148">
        <f t="shared" si="2"/>
        <v>0</v>
      </c>
      <c r="F17" s="148">
        <f t="shared" si="2"/>
        <v>0</v>
      </c>
      <c r="G17" s="148">
        <f t="shared" si="2"/>
        <v>0</v>
      </c>
    </row>
    <row r="18" spans="1:7" s="143" customFormat="1" ht="24" x14ac:dyDescent="0.2">
      <c r="A18" s="24" t="s">
        <v>525</v>
      </c>
      <c r="B18" s="145" t="s">
        <v>526</v>
      </c>
      <c r="C18" s="150">
        <v>-1024688.3</v>
      </c>
      <c r="D18" s="150">
        <f t="shared" ref="D18:G18" si="3">D19</f>
        <v>0</v>
      </c>
      <c r="E18" s="150">
        <f t="shared" si="3"/>
        <v>0</v>
      </c>
      <c r="F18" s="150">
        <f t="shared" si="3"/>
        <v>-896956.7</v>
      </c>
      <c r="G18" s="150">
        <f t="shared" si="3"/>
        <v>-913726.1</v>
      </c>
    </row>
    <row r="19" spans="1:7" s="143" customFormat="1" ht="24" x14ac:dyDescent="0.2">
      <c r="A19" s="25" t="s">
        <v>724</v>
      </c>
      <c r="B19" s="147" t="s">
        <v>527</v>
      </c>
      <c r="C19" s="142">
        <v>-1024688.3</v>
      </c>
      <c r="D19" s="142"/>
      <c r="E19" s="142"/>
      <c r="F19" s="142">
        <v>-896956.7</v>
      </c>
      <c r="G19" s="142">
        <v>-913726.1</v>
      </c>
    </row>
    <row r="20" spans="1:7" s="143" customFormat="1" ht="24" x14ac:dyDescent="0.2">
      <c r="A20" s="24" t="s">
        <v>528</v>
      </c>
      <c r="B20" s="145" t="s">
        <v>529</v>
      </c>
      <c r="C20" s="150">
        <f>C21</f>
        <v>1038914.4</v>
      </c>
      <c r="D20" s="150">
        <f t="shared" ref="D20:G20" si="4">D21</f>
        <v>0</v>
      </c>
      <c r="E20" s="150">
        <f t="shared" si="4"/>
        <v>0</v>
      </c>
      <c r="F20" s="150">
        <f t="shared" si="4"/>
        <v>896956.7</v>
      </c>
      <c r="G20" s="150">
        <f t="shared" si="4"/>
        <v>913726.1</v>
      </c>
    </row>
    <row r="21" spans="1:7" s="143" customFormat="1" ht="25.5" customHeight="1" x14ac:dyDescent="0.2">
      <c r="A21" s="151" t="s">
        <v>725</v>
      </c>
      <c r="B21" s="152" t="s">
        <v>530</v>
      </c>
      <c r="C21" s="142">
        <v>1038914.4</v>
      </c>
      <c r="D21" s="142"/>
      <c r="E21" s="142"/>
      <c r="F21" s="142">
        <v>896956.7</v>
      </c>
      <c r="G21" s="142">
        <v>913726.1</v>
      </c>
    </row>
    <row r="22" spans="1:7" s="143" customFormat="1" ht="24" x14ac:dyDescent="0.2">
      <c r="A22" s="153" t="s">
        <v>531</v>
      </c>
      <c r="B22" s="154" t="s">
        <v>532</v>
      </c>
      <c r="C22" s="148">
        <f>C23</f>
        <v>28078</v>
      </c>
      <c r="D22" s="148"/>
      <c r="E22" s="148"/>
      <c r="F22" s="148">
        <f>F23</f>
        <v>0</v>
      </c>
      <c r="G22" s="148">
        <f>G23</f>
        <v>0</v>
      </c>
    </row>
    <row r="23" spans="1:7" s="143" customFormat="1" ht="48" x14ac:dyDescent="0.2">
      <c r="A23" s="70" t="s">
        <v>533</v>
      </c>
      <c r="B23" s="155" t="s">
        <v>534</v>
      </c>
      <c r="C23" s="142">
        <f>C24</f>
        <v>28078</v>
      </c>
      <c r="D23" s="142"/>
      <c r="E23" s="142"/>
      <c r="F23" s="150">
        <f>F24</f>
        <v>0</v>
      </c>
      <c r="G23" s="150"/>
    </row>
    <row r="24" spans="1:7" s="143" customFormat="1" ht="48" x14ac:dyDescent="0.2">
      <c r="A24" s="156" t="s">
        <v>535</v>
      </c>
      <c r="B24" s="152" t="s">
        <v>536</v>
      </c>
      <c r="C24" s="142">
        <f>C25</f>
        <v>28078</v>
      </c>
      <c r="D24" s="142"/>
      <c r="E24" s="142"/>
      <c r="F24" s="142">
        <f>F25</f>
        <v>0</v>
      </c>
      <c r="G24" s="142"/>
    </row>
    <row r="25" spans="1:7" s="143" customFormat="1" ht="36" x14ac:dyDescent="0.2">
      <c r="A25" s="156" t="s">
        <v>726</v>
      </c>
      <c r="B25" s="152" t="s">
        <v>537</v>
      </c>
      <c r="C25" s="142">
        <v>28078</v>
      </c>
      <c r="D25" s="142"/>
      <c r="E25" s="142"/>
      <c r="F25" s="142"/>
      <c r="G25" s="142"/>
    </row>
    <row r="26" spans="1:7" s="143" customFormat="1" x14ac:dyDescent="0.2">
      <c r="A26" s="221" t="s">
        <v>538</v>
      </c>
      <c r="B26" s="222"/>
      <c r="C26" s="148">
        <f>C14+C18+C20+C22</f>
        <v>8059.0999999999767</v>
      </c>
      <c r="D26" s="148">
        <f t="shared" ref="D26:E26" si="5">D14+D18+D20+D22</f>
        <v>-47400</v>
      </c>
      <c r="E26" s="148">
        <f t="shared" si="5"/>
        <v>-47400</v>
      </c>
      <c r="F26" s="148">
        <f>F14+F18+F20+F22</f>
        <v>0</v>
      </c>
      <c r="G26" s="148">
        <f>G14+G18+G20+G22</f>
        <v>0</v>
      </c>
    </row>
    <row r="27" spans="1:7" s="19" customFormat="1" ht="14.25" x14ac:dyDescent="0.2"/>
  </sheetData>
  <mergeCells count="8">
    <mergeCell ref="A26:B26"/>
    <mergeCell ref="A8:G8"/>
    <mergeCell ref="A11:A13"/>
    <mergeCell ref="B11:B13"/>
    <mergeCell ref="C11:G11"/>
    <mergeCell ref="C12:C13"/>
    <mergeCell ref="D12:E12"/>
    <mergeCell ref="F12:G1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62"/>
  <sheetViews>
    <sheetView workbookViewId="0">
      <selection activeCell="J10" sqref="J10"/>
    </sheetView>
  </sheetViews>
  <sheetFormatPr defaultColWidth="9.140625" defaultRowHeight="14.25" x14ac:dyDescent="0.2"/>
  <cols>
    <col min="1" max="1" width="3" style="19" customWidth="1"/>
    <col min="2" max="2" width="3.140625" style="95" customWidth="1"/>
    <col min="3" max="3" width="3.28515625" style="95" customWidth="1"/>
    <col min="4" max="4" width="43" style="95" customWidth="1"/>
    <col min="5" max="5" width="12.42578125" style="95" customWidth="1"/>
    <col min="6" max="6" width="12" style="95" customWidth="1"/>
    <col min="7" max="7" width="11.42578125" style="95" customWidth="1"/>
    <col min="8" max="16384" width="9.140625" style="95"/>
  </cols>
  <sheetData>
    <row r="1" spans="1:7" x14ac:dyDescent="0.2">
      <c r="D1" s="91" t="s">
        <v>503</v>
      </c>
      <c r="E1" s="7"/>
    </row>
    <row r="2" spans="1:7" x14ac:dyDescent="0.2">
      <c r="D2" s="91" t="s">
        <v>722</v>
      </c>
      <c r="E2" s="7"/>
    </row>
    <row r="3" spans="1:7" x14ac:dyDescent="0.2">
      <c r="D3" s="91" t="s">
        <v>908</v>
      </c>
      <c r="E3" s="7"/>
    </row>
    <row r="4" spans="1:7" x14ac:dyDescent="0.2">
      <c r="D4" s="91" t="s">
        <v>201</v>
      </c>
      <c r="E4" s="7"/>
    </row>
    <row r="5" spans="1:7" x14ac:dyDescent="0.2">
      <c r="D5" s="91" t="s">
        <v>818</v>
      </c>
      <c r="E5" s="7"/>
    </row>
    <row r="6" spans="1:7" x14ac:dyDescent="0.2">
      <c r="E6" s="7"/>
    </row>
    <row r="7" spans="1:7" x14ac:dyDescent="0.2">
      <c r="E7" s="7"/>
    </row>
    <row r="8" spans="1:7" ht="47.25" customHeight="1" x14ac:dyDescent="0.2">
      <c r="A8" s="223" t="s">
        <v>821</v>
      </c>
      <c r="B8" s="223"/>
      <c r="C8" s="223"/>
      <c r="D8" s="223"/>
      <c r="E8" s="223"/>
      <c r="F8" s="225"/>
      <c r="G8" s="225"/>
    </row>
    <row r="10" spans="1:7" x14ac:dyDescent="0.2">
      <c r="E10" s="6"/>
    </row>
    <row r="11" spans="1:7" ht="12.75" x14ac:dyDescent="0.2">
      <c r="A11" s="236" t="s">
        <v>139</v>
      </c>
      <c r="B11" s="239" t="s">
        <v>26</v>
      </c>
      <c r="C11" s="239" t="s">
        <v>34</v>
      </c>
      <c r="D11" s="229" t="s">
        <v>142</v>
      </c>
      <c r="E11" s="235" t="s">
        <v>35</v>
      </c>
      <c r="F11" s="222"/>
      <c r="G11" s="222"/>
    </row>
    <row r="12" spans="1:7" ht="12.75" x14ac:dyDescent="0.2">
      <c r="A12" s="237"/>
      <c r="B12" s="240"/>
      <c r="C12" s="240"/>
      <c r="D12" s="230"/>
      <c r="E12" s="239" t="s">
        <v>539</v>
      </c>
      <c r="F12" s="222" t="s">
        <v>198</v>
      </c>
      <c r="G12" s="222"/>
    </row>
    <row r="13" spans="1:7" ht="12.75" x14ac:dyDescent="0.2">
      <c r="A13" s="238"/>
      <c r="B13" s="241"/>
      <c r="C13" s="241"/>
      <c r="D13" s="231"/>
      <c r="E13" s="241"/>
      <c r="F13" s="1" t="s">
        <v>660</v>
      </c>
      <c r="G13" s="1" t="s">
        <v>820</v>
      </c>
    </row>
    <row r="14" spans="1:7" ht="12.75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</row>
    <row r="15" spans="1:7" ht="18" x14ac:dyDescent="0.25">
      <c r="A15" s="67"/>
      <c r="B15" s="12"/>
      <c r="C15" s="12"/>
      <c r="D15" s="9" t="s">
        <v>144</v>
      </c>
      <c r="E15" s="100">
        <f>E16+E25+E29+E35+E39+E46+E49+E53+E55+E57</f>
        <v>1004669.4</v>
      </c>
      <c r="F15" s="100">
        <f>F16+F25+F29+F35+F39+F46+F49+F53+F55+F57</f>
        <v>885540.8</v>
      </c>
      <c r="G15" s="100">
        <f>G16+G25+G29+G35+G39+G46+G49+G53+G55+G57</f>
        <v>890250.3</v>
      </c>
    </row>
    <row r="16" spans="1:7" ht="15.75" x14ac:dyDescent="0.25">
      <c r="A16" s="15">
        <v>1</v>
      </c>
      <c r="B16" s="4" t="s">
        <v>140</v>
      </c>
      <c r="C16" s="11"/>
      <c r="D16" s="3" t="s">
        <v>143</v>
      </c>
      <c r="E16" s="97">
        <f>SUM(E17:E24)</f>
        <v>105386.2</v>
      </c>
      <c r="F16" s="97">
        <f>SUM(F17:F24)</f>
        <v>100079.6</v>
      </c>
      <c r="G16" s="97">
        <f>SUM(G17:G24)</f>
        <v>99998</v>
      </c>
    </row>
    <row r="17" spans="1:7" ht="38.25" x14ac:dyDescent="0.2">
      <c r="A17" s="67"/>
      <c r="B17" s="5" t="s">
        <v>140</v>
      </c>
      <c r="C17" s="5" t="s">
        <v>141</v>
      </c>
      <c r="D17" s="22" t="s">
        <v>22</v>
      </c>
      <c r="E17" s="104">
        <v>1577.6</v>
      </c>
      <c r="F17" s="104">
        <v>1577.6</v>
      </c>
      <c r="G17" s="104">
        <v>1577.6</v>
      </c>
    </row>
    <row r="18" spans="1:7" ht="51" x14ac:dyDescent="0.2">
      <c r="A18" s="67"/>
      <c r="B18" s="5" t="s">
        <v>140</v>
      </c>
      <c r="C18" s="5" t="s">
        <v>145</v>
      </c>
      <c r="D18" s="22" t="s">
        <v>179</v>
      </c>
      <c r="E18" s="39">
        <v>3877.9</v>
      </c>
      <c r="F18" s="39">
        <v>3877.9</v>
      </c>
      <c r="G18" s="39">
        <v>3877.9</v>
      </c>
    </row>
    <row r="19" spans="1:7" ht="51" x14ac:dyDescent="0.2">
      <c r="A19" s="67"/>
      <c r="B19" s="5" t="s">
        <v>140</v>
      </c>
      <c r="C19" s="5" t="s">
        <v>146</v>
      </c>
      <c r="D19" s="22" t="s">
        <v>172</v>
      </c>
      <c r="E19" s="39">
        <v>44863.8</v>
      </c>
      <c r="F19" s="39">
        <v>44867</v>
      </c>
      <c r="G19" s="39">
        <v>44870.3</v>
      </c>
    </row>
    <row r="20" spans="1:7" x14ac:dyDescent="0.2">
      <c r="A20" s="67"/>
      <c r="B20" s="5" t="s">
        <v>140</v>
      </c>
      <c r="C20" s="5" t="s">
        <v>147</v>
      </c>
      <c r="D20" s="22" t="s">
        <v>455</v>
      </c>
      <c r="E20" s="119">
        <v>15.6</v>
      </c>
      <c r="F20" s="119">
        <v>94.3</v>
      </c>
      <c r="G20" s="119">
        <v>7.5</v>
      </c>
    </row>
    <row r="21" spans="1:7" ht="38.25" x14ac:dyDescent="0.2">
      <c r="A21" s="67"/>
      <c r="B21" s="5" t="s">
        <v>140</v>
      </c>
      <c r="C21" s="5" t="s">
        <v>148</v>
      </c>
      <c r="D21" s="134" t="s">
        <v>10</v>
      </c>
      <c r="E21" s="39">
        <v>10660.3</v>
      </c>
      <c r="F21" s="39">
        <v>10657.3</v>
      </c>
      <c r="G21" s="39">
        <v>10657.3</v>
      </c>
    </row>
    <row r="22" spans="1:7" ht="25.5" x14ac:dyDescent="0.2">
      <c r="A22" s="67"/>
      <c r="B22" s="5" t="s">
        <v>140</v>
      </c>
      <c r="C22" s="5" t="s">
        <v>156</v>
      </c>
      <c r="D22" s="170" t="s">
        <v>826</v>
      </c>
      <c r="E22" s="39">
        <v>1844.8</v>
      </c>
      <c r="F22" s="39">
        <v>0</v>
      </c>
      <c r="G22" s="39">
        <v>0</v>
      </c>
    </row>
    <row r="23" spans="1:7" x14ac:dyDescent="0.2">
      <c r="A23" s="67"/>
      <c r="B23" s="5" t="s">
        <v>140</v>
      </c>
      <c r="C23" s="5" t="s">
        <v>154</v>
      </c>
      <c r="D23" s="134" t="s">
        <v>5</v>
      </c>
      <c r="E23" s="39">
        <v>250</v>
      </c>
      <c r="F23" s="39">
        <v>250</v>
      </c>
      <c r="G23" s="39">
        <v>250</v>
      </c>
    </row>
    <row r="24" spans="1:7" x14ac:dyDescent="0.2">
      <c r="A24" s="67"/>
      <c r="B24" s="5" t="s">
        <v>140</v>
      </c>
      <c r="C24" s="5" t="s">
        <v>9</v>
      </c>
      <c r="D24" s="1" t="s">
        <v>149</v>
      </c>
      <c r="E24" s="39">
        <v>42296.2</v>
      </c>
      <c r="F24" s="39">
        <v>38755.5</v>
      </c>
      <c r="G24" s="39">
        <v>38757.4</v>
      </c>
    </row>
    <row r="25" spans="1:7" ht="33.75" customHeight="1" x14ac:dyDescent="0.25">
      <c r="A25" s="15">
        <v>2</v>
      </c>
      <c r="B25" s="4" t="s">
        <v>145</v>
      </c>
      <c r="C25" s="3"/>
      <c r="D25" s="10" t="s">
        <v>150</v>
      </c>
      <c r="E25" s="97">
        <f>SUM(E26:E28)</f>
        <v>7886.4000000000005</v>
      </c>
      <c r="F25" s="97">
        <f>SUM(F26:F28)</f>
        <v>7658</v>
      </c>
      <c r="G25" s="97">
        <f>SUM(G26:G28)</f>
        <v>7615.1</v>
      </c>
    </row>
    <row r="26" spans="1:7" ht="15" x14ac:dyDescent="0.25">
      <c r="A26" s="15"/>
      <c r="B26" s="5" t="s">
        <v>145</v>
      </c>
      <c r="C26" s="5" t="s">
        <v>146</v>
      </c>
      <c r="D26" s="134" t="s">
        <v>23</v>
      </c>
      <c r="E26" s="39">
        <v>1124.4000000000001</v>
      </c>
      <c r="F26" s="39">
        <v>1118.3</v>
      </c>
      <c r="G26" s="39">
        <v>1075.4000000000001</v>
      </c>
    </row>
    <row r="27" spans="1:7" ht="51" x14ac:dyDescent="0.2">
      <c r="A27" s="67"/>
      <c r="B27" s="5" t="s">
        <v>145</v>
      </c>
      <c r="C27" s="5" t="s">
        <v>162</v>
      </c>
      <c r="D27" s="134" t="s">
        <v>822</v>
      </c>
      <c r="E27" s="39">
        <v>6605.7</v>
      </c>
      <c r="F27" s="39">
        <v>6505.7</v>
      </c>
      <c r="G27" s="39">
        <v>6505.7</v>
      </c>
    </row>
    <row r="28" spans="1:7" ht="38.25" x14ac:dyDescent="0.2">
      <c r="A28" s="67"/>
      <c r="B28" s="5" t="s">
        <v>145</v>
      </c>
      <c r="C28" s="5" t="s">
        <v>173</v>
      </c>
      <c r="D28" s="102" t="s">
        <v>27</v>
      </c>
      <c r="E28" s="39">
        <v>156.30000000000001</v>
      </c>
      <c r="F28" s="39">
        <v>34</v>
      </c>
      <c r="G28" s="39">
        <v>34</v>
      </c>
    </row>
    <row r="29" spans="1:7" ht="15.75" x14ac:dyDescent="0.25">
      <c r="A29" s="15">
        <v>3</v>
      </c>
      <c r="B29" s="4" t="s">
        <v>146</v>
      </c>
      <c r="C29" s="3"/>
      <c r="D29" s="10" t="s">
        <v>152</v>
      </c>
      <c r="E29" s="97">
        <f>SUM(E30:E34)</f>
        <v>151242.09999999998</v>
      </c>
      <c r="F29" s="97">
        <f t="shared" ref="F29:G29" si="0">SUM(F30:F34)</f>
        <v>145641.4</v>
      </c>
      <c r="G29" s="97">
        <f t="shared" si="0"/>
        <v>150242.29999999999</v>
      </c>
    </row>
    <row r="30" spans="1:7" ht="15" x14ac:dyDescent="0.25">
      <c r="A30" s="15"/>
      <c r="B30" s="5" t="s">
        <v>146</v>
      </c>
      <c r="C30" s="5" t="s">
        <v>140</v>
      </c>
      <c r="D30" s="51" t="s">
        <v>182</v>
      </c>
      <c r="E30" s="104">
        <v>486.8</v>
      </c>
      <c r="F30" s="104">
        <v>100</v>
      </c>
      <c r="G30" s="104">
        <v>100</v>
      </c>
    </row>
    <row r="31" spans="1:7" x14ac:dyDescent="0.2">
      <c r="A31" s="67"/>
      <c r="B31" s="5" t="s">
        <v>146</v>
      </c>
      <c r="C31" s="5" t="s">
        <v>147</v>
      </c>
      <c r="D31" s="1" t="s">
        <v>155</v>
      </c>
      <c r="E31" s="39">
        <v>324.2</v>
      </c>
      <c r="F31" s="39">
        <v>63</v>
      </c>
      <c r="G31" s="39">
        <v>63</v>
      </c>
    </row>
    <row r="32" spans="1:7" x14ac:dyDescent="0.2">
      <c r="A32" s="67"/>
      <c r="B32" s="5" t="s">
        <v>146</v>
      </c>
      <c r="C32" s="5" t="s">
        <v>153</v>
      </c>
      <c r="D32" s="1" t="s">
        <v>1</v>
      </c>
      <c r="E32" s="39">
        <v>23843.8</v>
      </c>
      <c r="F32" s="39">
        <v>24643.7</v>
      </c>
      <c r="G32" s="39">
        <v>24474.3</v>
      </c>
    </row>
    <row r="33" spans="1:7" x14ac:dyDescent="0.2">
      <c r="A33" s="67"/>
      <c r="B33" s="5" t="s">
        <v>146</v>
      </c>
      <c r="C33" s="5" t="s">
        <v>151</v>
      </c>
      <c r="D33" s="1" t="s">
        <v>300</v>
      </c>
      <c r="E33" s="39">
        <v>116074.4</v>
      </c>
      <c r="F33" s="39">
        <v>119774.7</v>
      </c>
      <c r="G33" s="1">
        <v>124545</v>
      </c>
    </row>
    <row r="34" spans="1:7" ht="25.5" x14ac:dyDescent="0.2">
      <c r="A34" s="67"/>
      <c r="B34" s="5" t="s">
        <v>146</v>
      </c>
      <c r="C34" s="5" t="s">
        <v>174</v>
      </c>
      <c r="D34" s="134" t="s">
        <v>4</v>
      </c>
      <c r="E34" s="39">
        <v>10512.9</v>
      </c>
      <c r="F34" s="39">
        <v>1060</v>
      </c>
      <c r="G34" s="39">
        <v>1060</v>
      </c>
    </row>
    <row r="35" spans="1:7" ht="15.75" x14ac:dyDescent="0.25">
      <c r="A35" s="15">
        <v>4</v>
      </c>
      <c r="B35" s="4" t="s">
        <v>147</v>
      </c>
      <c r="C35" s="5"/>
      <c r="D35" s="49" t="s">
        <v>72</v>
      </c>
      <c r="E35" s="97">
        <f>SUM(E36:E38)</f>
        <v>106663.4</v>
      </c>
      <c r="F35" s="97">
        <f>SUM(F36:F38)</f>
        <v>34759.199999999997</v>
      </c>
      <c r="G35" s="97">
        <f>SUM(G36:G38)</f>
        <v>31924.600000000002</v>
      </c>
    </row>
    <row r="36" spans="1:7" ht="15" x14ac:dyDescent="0.25">
      <c r="A36" s="15"/>
      <c r="B36" s="16" t="s">
        <v>147</v>
      </c>
      <c r="C36" s="16" t="s">
        <v>140</v>
      </c>
      <c r="D36" s="51" t="s">
        <v>60</v>
      </c>
      <c r="E36" s="41">
        <v>6537</v>
      </c>
      <c r="F36" s="39">
        <v>6296.5</v>
      </c>
      <c r="G36" s="39">
        <v>6296.5</v>
      </c>
    </row>
    <row r="37" spans="1:7" ht="15" x14ac:dyDescent="0.25">
      <c r="A37" s="15"/>
      <c r="B37" s="16" t="s">
        <v>147</v>
      </c>
      <c r="C37" s="16" t="s">
        <v>141</v>
      </c>
      <c r="D37" s="51" t="s">
        <v>59</v>
      </c>
      <c r="E37" s="41">
        <v>28306.6</v>
      </c>
      <c r="F37" s="39">
        <v>5369.2</v>
      </c>
      <c r="G37" s="39">
        <v>4484.7</v>
      </c>
    </row>
    <row r="38" spans="1:7" x14ac:dyDescent="0.2">
      <c r="A38" s="67"/>
      <c r="B38" s="16" t="s">
        <v>147</v>
      </c>
      <c r="C38" s="16" t="s">
        <v>145</v>
      </c>
      <c r="D38" s="51" t="s">
        <v>73</v>
      </c>
      <c r="E38" s="41">
        <v>71819.8</v>
      </c>
      <c r="F38" s="1">
        <v>23093.5</v>
      </c>
      <c r="G38" s="1">
        <v>21143.4</v>
      </c>
    </row>
    <row r="39" spans="1:7" ht="15.75" x14ac:dyDescent="0.25">
      <c r="A39" s="15">
        <v>5</v>
      </c>
      <c r="B39" s="4" t="s">
        <v>156</v>
      </c>
      <c r="C39" s="3"/>
      <c r="D39" s="10" t="s">
        <v>157</v>
      </c>
      <c r="E39" s="97">
        <f>SUM(E40:E45)</f>
        <v>539183.4</v>
      </c>
      <c r="F39" s="97">
        <f t="shared" ref="F39:G39" si="1">SUM(F40:F45)</f>
        <v>518331.60000000003</v>
      </c>
      <c r="G39" s="97">
        <f t="shared" si="1"/>
        <v>520082.80000000005</v>
      </c>
    </row>
    <row r="40" spans="1:7" x14ac:dyDescent="0.2">
      <c r="A40" s="67"/>
      <c r="B40" s="5" t="s">
        <v>156</v>
      </c>
      <c r="C40" s="5" t="s">
        <v>140</v>
      </c>
      <c r="D40" s="1" t="s">
        <v>159</v>
      </c>
      <c r="E40" s="39">
        <v>139981.5</v>
      </c>
      <c r="F40" s="1">
        <v>134512.20000000001</v>
      </c>
      <c r="G40" s="162">
        <v>134512.20000000001</v>
      </c>
    </row>
    <row r="41" spans="1:7" x14ac:dyDescent="0.2">
      <c r="A41" s="67"/>
      <c r="B41" s="5" t="s">
        <v>156</v>
      </c>
      <c r="C41" s="5" t="s">
        <v>141</v>
      </c>
      <c r="D41" s="1" t="s">
        <v>160</v>
      </c>
      <c r="E41" s="39">
        <v>326791.59999999998</v>
      </c>
      <c r="F41" s="39">
        <v>317166.7</v>
      </c>
      <c r="G41" s="39">
        <v>318917.90000000002</v>
      </c>
    </row>
    <row r="42" spans="1:7" x14ac:dyDescent="0.2">
      <c r="A42" s="67"/>
      <c r="B42" s="5" t="s">
        <v>156</v>
      </c>
      <c r="C42" s="5" t="s">
        <v>145</v>
      </c>
      <c r="D42" s="1" t="s">
        <v>226</v>
      </c>
      <c r="E42" s="39">
        <v>52907</v>
      </c>
      <c r="F42" s="1">
        <v>48700.7</v>
      </c>
      <c r="G42" s="162">
        <v>48700.7</v>
      </c>
    </row>
    <row r="43" spans="1:7" ht="25.5" x14ac:dyDescent="0.2">
      <c r="A43" s="67"/>
      <c r="B43" s="5" t="s">
        <v>156</v>
      </c>
      <c r="C43" s="5" t="s">
        <v>147</v>
      </c>
      <c r="D43" s="134" t="s">
        <v>2</v>
      </c>
      <c r="E43" s="39">
        <v>250</v>
      </c>
      <c r="F43" s="39">
        <v>250</v>
      </c>
      <c r="G43" s="39">
        <v>250</v>
      </c>
    </row>
    <row r="44" spans="1:7" x14ac:dyDescent="0.2">
      <c r="A44" s="67"/>
      <c r="B44" s="5" t="s">
        <v>156</v>
      </c>
      <c r="C44" s="5" t="s">
        <v>156</v>
      </c>
      <c r="D44" s="1" t="s">
        <v>225</v>
      </c>
      <c r="E44" s="39">
        <v>10949.8</v>
      </c>
      <c r="F44" s="1">
        <v>9474.2000000000007</v>
      </c>
      <c r="G44" s="162">
        <v>9474.2000000000007</v>
      </c>
    </row>
    <row r="45" spans="1:7" x14ac:dyDescent="0.2">
      <c r="A45" s="67"/>
      <c r="B45" s="5" t="s">
        <v>156</v>
      </c>
      <c r="C45" s="5" t="s">
        <v>151</v>
      </c>
      <c r="D45" s="1" t="s">
        <v>161</v>
      </c>
      <c r="E45" s="39">
        <v>8303.5</v>
      </c>
      <c r="F45" s="39">
        <v>8227.7999999999993</v>
      </c>
      <c r="G45" s="39">
        <v>8227.7999999999993</v>
      </c>
    </row>
    <row r="46" spans="1:7" ht="15.75" x14ac:dyDescent="0.25">
      <c r="A46" s="15">
        <v>6</v>
      </c>
      <c r="B46" s="4" t="s">
        <v>153</v>
      </c>
      <c r="C46" s="3"/>
      <c r="D46" s="10" t="s">
        <v>25</v>
      </c>
      <c r="E46" s="97">
        <f>SUM(E47:E48)</f>
        <v>59323</v>
      </c>
      <c r="F46" s="97">
        <f t="shared" ref="F46:G46" si="2">SUM(F47:F48)</f>
        <v>53848.800000000003</v>
      </c>
      <c r="G46" s="97">
        <f t="shared" si="2"/>
        <v>53848.800000000003</v>
      </c>
    </row>
    <row r="47" spans="1:7" x14ac:dyDescent="0.2">
      <c r="A47" s="67"/>
      <c r="B47" s="5" t="s">
        <v>153</v>
      </c>
      <c r="C47" s="5" t="s">
        <v>140</v>
      </c>
      <c r="D47" s="1" t="s">
        <v>158</v>
      </c>
      <c r="E47" s="39">
        <v>56326.2</v>
      </c>
      <c r="F47" s="1">
        <v>51217.5</v>
      </c>
      <c r="G47" s="162">
        <v>51217.5</v>
      </c>
    </row>
    <row r="48" spans="1:7" ht="25.5" x14ac:dyDescent="0.2">
      <c r="A48" s="67"/>
      <c r="B48" s="5" t="s">
        <v>153</v>
      </c>
      <c r="C48" s="5" t="s">
        <v>146</v>
      </c>
      <c r="D48" s="134" t="s">
        <v>7</v>
      </c>
      <c r="E48" s="39">
        <v>2996.8</v>
      </c>
      <c r="F48" s="39">
        <v>2631.3</v>
      </c>
      <c r="G48" s="39">
        <v>2631.3</v>
      </c>
    </row>
    <row r="49" spans="1:7" ht="15.75" x14ac:dyDescent="0.25">
      <c r="A49" s="15">
        <v>7</v>
      </c>
      <c r="B49" s="4" t="s">
        <v>162</v>
      </c>
      <c r="C49" s="3"/>
      <c r="D49" s="10" t="s">
        <v>163</v>
      </c>
      <c r="E49" s="97">
        <f>SUM(E50:E52)</f>
        <v>30098.799999999999</v>
      </c>
      <c r="F49" s="97">
        <f t="shared" ref="F49:G49" si="3">SUM(F50:F52)</f>
        <v>22171.7</v>
      </c>
      <c r="G49" s="97">
        <f t="shared" si="3"/>
        <v>23488.2</v>
      </c>
    </row>
    <row r="50" spans="1:7" x14ac:dyDescent="0.2">
      <c r="A50" s="67"/>
      <c r="B50" s="5" t="s">
        <v>162</v>
      </c>
      <c r="C50" s="5" t="s">
        <v>140</v>
      </c>
      <c r="D50" s="1" t="s">
        <v>164</v>
      </c>
      <c r="E50" s="39">
        <v>2892.2</v>
      </c>
      <c r="F50" s="39">
        <v>2892.2</v>
      </c>
      <c r="G50" s="39">
        <v>2892.2</v>
      </c>
    </row>
    <row r="51" spans="1:7" x14ac:dyDescent="0.2">
      <c r="A51" s="67"/>
      <c r="B51" s="5" t="s">
        <v>162</v>
      </c>
      <c r="C51" s="5" t="s">
        <v>145</v>
      </c>
      <c r="D51" s="1" t="s">
        <v>168</v>
      </c>
      <c r="E51" s="39">
        <v>2554</v>
      </c>
      <c r="F51" s="1">
        <v>2504</v>
      </c>
      <c r="G51" s="162">
        <v>2504</v>
      </c>
    </row>
    <row r="52" spans="1:7" x14ac:dyDescent="0.2">
      <c r="A52" s="67"/>
      <c r="B52" s="5" t="s">
        <v>162</v>
      </c>
      <c r="C52" s="5" t="s">
        <v>146</v>
      </c>
      <c r="D52" s="1" t="s">
        <v>16</v>
      </c>
      <c r="E52" s="39">
        <v>24652.6</v>
      </c>
      <c r="F52" s="39">
        <v>16775.5</v>
      </c>
      <c r="G52" s="39">
        <v>18092</v>
      </c>
    </row>
    <row r="53" spans="1:7" ht="15.75" x14ac:dyDescent="0.25">
      <c r="A53" s="15">
        <v>8</v>
      </c>
      <c r="B53" s="4" t="s">
        <v>154</v>
      </c>
      <c r="C53" s="5"/>
      <c r="D53" s="10" t="s">
        <v>175</v>
      </c>
      <c r="E53" s="97">
        <f>SUM(E54:E54)</f>
        <v>1354.6</v>
      </c>
      <c r="F53" s="97">
        <f t="shared" ref="F53:G53" si="4">SUM(F54:F54)</f>
        <v>666.1</v>
      </c>
      <c r="G53" s="97">
        <f t="shared" si="4"/>
        <v>666.1</v>
      </c>
    </row>
    <row r="54" spans="1:7" x14ac:dyDescent="0.2">
      <c r="A54" s="67"/>
      <c r="B54" s="5" t="s">
        <v>154</v>
      </c>
      <c r="C54" s="5" t="s">
        <v>141</v>
      </c>
      <c r="D54" s="134" t="s">
        <v>6</v>
      </c>
      <c r="E54" s="39">
        <v>1354.6</v>
      </c>
      <c r="F54" s="39">
        <v>666.1</v>
      </c>
      <c r="G54" s="39">
        <v>666.1</v>
      </c>
    </row>
    <row r="55" spans="1:7" ht="15.75" x14ac:dyDescent="0.25">
      <c r="A55" s="15">
        <v>9</v>
      </c>
      <c r="B55" s="4" t="s">
        <v>174</v>
      </c>
      <c r="C55" s="5"/>
      <c r="D55" s="10" t="s">
        <v>8</v>
      </c>
      <c r="E55" s="97">
        <f>SUM(E56:E56)</f>
        <v>3496.5</v>
      </c>
      <c r="F55" s="97">
        <f t="shared" ref="F55:G55" si="5">SUM(F56:F56)</f>
        <v>2384.4</v>
      </c>
      <c r="G55" s="97">
        <f t="shared" si="5"/>
        <v>2384.4</v>
      </c>
    </row>
    <row r="56" spans="1:7" ht="25.5" x14ac:dyDescent="0.2">
      <c r="A56" s="67"/>
      <c r="B56" s="5" t="s">
        <v>174</v>
      </c>
      <c r="C56" s="5" t="s">
        <v>146</v>
      </c>
      <c r="D56" s="102" t="s">
        <v>19</v>
      </c>
      <c r="E56" s="39">
        <v>3496.5</v>
      </c>
      <c r="F56" s="39">
        <v>2384.4</v>
      </c>
      <c r="G56" s="39">
        <v>2384.4</v>
      </c>
    </row>
    <row r="57" spans="1:7" ht="31.5" x14ac:dyDescent="0.25">
      <c r="A57" s="15">
        <v>10</v>
      </c>
      <c r="B57" s="4" t="s">
        <v>9</v>
      </c>
      <c r="C57" s="3"/>
      <c r="D57" s="10" t="s">
        <v>11</v>
      </c>
      <c r="E57" s="97">
        <f>SUM(E58:E58)</f>
        <v>35</v>
      </c>
      <c r="F57" s="97">
        <f t="shared" ref="F57:G57" si="6">SUM(F58:F58)</f>
        <v>0</v>
      </c>
      <c r="G57" s="97">
        <f t="shared" si="6"/>
        <v>0</v>
      </c>
    </row>
    <row r="58" spans="1:7" ht="25.5" x14ac:dyDescent="0.2">
      <c r="A58" s="67"/>
      <c r="B58" s="5" t="s">
        <v>9</v>
      </c>
      <c r="C58" s="5" t="s">
        <v>140</v>
      </c>
      <c r="D58" s="134" t="s">
        <v>297</v>
      </c>
      <c r="E58" s="39">
        <v>35</v>
      </c>
      <c r="F58" s="39">
        <v>0</v>
      </c>
      <c r="G58" s="39">
        <v>0</v>
      </c>
    </row>
    <row r="62" spans="1:7" s="19" customFormat="1" x14ac:dyDescent="0.2">
      <c r="B62" s="19" t="s">
        <v>131</v>
      </c>
    </row>
  </sheetData>
  <mergeCells count="8">
    <mergeCell ref="A8:G8"/>
    <mergeCell ref="A11:A13"/>
    <mergeCell ref="B11:B13"/>
    <mergeCell ref="C11:C13"/>
    <mergeCell ref="D11:D13"/>
    <mergeCell ref="E11:G11"/>
    <mergeCell ref="E12:E13"/>
    <mergeCell ref="F12:G12"/>
  </mergeCells>
  <phoneticPr fontId="2" type="noConversion"/>
  <pageMargins left="0.75" right="0.75" top="1" bottom="1" header="0.5" footer="0.5"/>
  <pageSetup paperSize="9" scale="99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7"/>
  <sheetViews>
    <sheetView zoomScaleNormal="100" workbookViewId="0">
      <selection activeCell="E3" sqref="E3"/>
    </sheetView>
  </sheetViews>
  <sheetFormatPr defaultColWidth="9.140625" defaultRowHeight="12.75" x14ac:dyDescent="0.2"/>
  <cols>
    <col min="1" max="1" width="2.5703125" style="95" customWidth="1"/>
    <col min="2" max="2" width="2.42578125" style="95" customWidth="1"/>
    <col min="3" max="3" width="11.5703125" style="95" customWidth="1"/>
    <col min="4" max="4" width="3.28515625" style="95" customWidth="1"/>
    <col min="5" max="5" width="36" style="95" customWidth="1"/>
    <col min="6" max="6" width="12" style="95" customWidth="1"/>
    <col min="7" max="7" width="11" style="95" customWidth="1"/>
    <col min="8" max="8" width="10.5703125" style="95" customWidth="1"/>
    <col min="9" max="16384" width="9.140625" style="95"/>
  </cols>
  <sheetData>
    <row r="1" spans="1:8" x14ac:dyDescent="0.2">
      <c r="E1" s="89" t="s">
        <v>290</v>
      </c>
      <c r="F1" s="89"/>
      <c r="G1" s="90"/>
      <c r="H1" s="90"/>
    </row>
    <row r="2" spans="1:8" x14ac:dyDescent="0.2">
      <c r="E2" s="89" t="s">
        <v>722</v>
      </c>
      <c r="F2" s="89"/>
      <c r="G2" s="90"/>
      <c r="H2" s="90"/>
    </row>
    <row r="3" spans="1:8" x14ac:dyDescent="0.2">
      <c r="E3" s="89" t="s">
        <v>909</v>
      </c>
      <c r="F3" s="89"/>
      <c r="G3" s="90"/>
      <c r="H3" s="90"/>
    </row>
    <row r="4" spans="1:8" x14ac:dyDescent="0.2">
      <c r="E4" s="89" t="s">
        <v>201</v>
      </c>
      <c r="F4" s="89"/>
      <c r="G4" s="90"/>
      <c r="H4" s="90"/>
    </row>
    <row r="5" spans="1:8" x14ac:dyDescent="0.2">
      <c r="E5" s="89" t="s">
        <v>818</v>
      </c>
      <c r="F5" s="89"/>
      <c r="G5" s="90"/>
      <c r="H5" s="90"/>
    </row>
    <row r="6" spans="1:8" x14ac:dyDescent="0.2">
      <c r="E6" s="89"/>
      <c r="F6" s="89"/>
      <c r="G6" s="90"/>
      <c r="H6" s="90"/>
    </row>
    <row r="7" spans="1:8" x14ac:dyDescent="0.2">
      <c r="E7" s="89"/>
      <c r="F7" s="89"/>
      <c r="G7" s="90"/>
      <c r="H7" s="90"/>
    </row>
    <row r="8" spans="1:8" ht="79.5" customHeight="1" x14ac:dyDescent="0.2">
      <c r="A8" s="223" t="s">
        <v>823</v>
      </c>
      <c r="B8" s="242"/>
      <c r="C8" s="242"/>
      <c r="D8" s="242"/>
      <c r="E8" s="242"/>
      <c r="F8" s="242"/>
      <c r="G8" s="243"/>
      <c r="H8" s="243"/>
    </row>
    <row r="10" spans="1:8" x14ac:dyDescent="0.2">
      <c r="F10" s="6"/>
    </row>
    <row r="11" spans="1:8" x14ac:dyDescent="0.2">
      <c r="A11" s="229" t="s">
        <v>169</v>
      </c>
      <c r="B11" s="229" t="s">
        <v>170</v>
      </c>
      <c r="C11" s="229" t="s">
        <v>171</v>
      </c>
      <c r="D11" s="229" t="s">
        <v>165</v>
      </c>
      <c r="E11" s="229" t="s">
        <v>142</v>
      </c>
      <c r="F11" s="235" t="s">
        <v>35</v>
      </c>
      <c r="G11" s="222"/>
      <c r="H11" s="222"/>
    </row>
    <row r="12" spans="1:8" x14ac:dyDescent="0.2">
      <c r="A12" s="230"/>
      <c r="B12" s="230"/>
      <c r="C12" s="230"/>
      <c r="D12" s="230"/>
      <c r="E12" s="230"/>
      <c r="F12" s="239" t="s">
        <v>539</v>
      </c>
      <c r="G12" s="222" t="s">
        <v>198</v>
      </c>
      <c r="H12" s="222"/>
    </row>
    <row r="13" spans="1:8" x14ac:dyDescent="0.2">
      <c r="A13" s="231"/>
      <c r="B13" s="231"/>
      <c r="C13" s="231"/>
      <c r="D13" s="231"/>
      <c r="E13" s="231"/>
      <c r="F13" s="241"/>
      <c r="G13" s="1" t="s">
        <v>660</v>
      </c>
      <c r="H13" s="1" t="s">
        <v>820</v>
      </c>
    </row>
    <row r="14" spans="1:8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</row>
    <row r="15" spans="1:8" ht="18" x14ac:dyDescent="0.25">
      <c r="A15" s="12"/>
      <c r="B15" s="12"/>
      <c r="C15" s="12"/>
      <c r="D15" s="12"/>
      <c r="E15" s="9" t="s">
        <v>144</v>
      </c>
      <c r="F15" s="97">
        <f>F16+F107+F152+F245+F382+F514+F548+F585+F596+F610</f>
        <v>1004669.4</v>
      </c>
      <c r="G15" s="97">
        <f>G16+G107+G152+G245+G382+G514+G548+G585+G596+G610</f>
        <v>885540.8</v>
      </c>
      <c r="H15" s="97">
        <f>H16+H107+H152+H245+H382+H514+H548+H585+H596+H610</f>
        <v>890250.3</v>
      </c>
    </row>
    <row r="16" spans="1:8" ht="31.5" x14ac:dyDescent="0.25">
      <c r="A16" s="4" t="s">
        <v>140</v>
      </c>
      <c r="B16" s="11"/>
      <c r="C16" s="11"/>
      <c r="D16" s="11"/>
      <c r="E16" s="10" t="s">
        <v>143</v>
      </c>
      <c r="F16" s="97">
        <f>F17+F22+F29+F40+F45+F56+F60+F64</f>
        <v>105386.2</v>
      </c>
      <c r="G16" s="97">
        <f>G17+G22+G29+G40+G45+G56+G60+G64</f>
        <v>100079.6</v>
      </c>
      <c r="H16" s="97">
        <f>H17+H22+H29+H40+H45+H60+H64</f>
        <v>99998</v>
      </c>
    </row>
    <row r="17" spans="1:8" ht="51" x14ac:dyDescent="0.2">
      <c r="A17" s="30" t="s">
        <v>140</v>
      </c>
      <c r="B17" s="30" t="s">
        <v>141</v>
      </c>
      <c r="C17" s="30"/>
      <c r="D17" s="30"/>
      <c r="E17" s="46" t="s">
        <v>22</v>
      </c>
      <c r="F17" s="40">
        <f t="shared" ref="F17:H20" si="0">F18</f>
        <v>1577.6</v>
      </c>
      <c r="G17" s="40">
        <f t="shared" si="0"/>
        <v>1577.6</v>
      </c>
      <c r="H17" s="40">
        <f t="shared" si="0"/>
        <v>1577.6</v>
      </c>
    </row>
    <row r="18" spans="1:8" ht="25.5" x14ac:dyDescent="0.2">
      <c r="A18" s="16" t="s">
        <v>140</v>
      </c>
      <c r="B18" s="16" t="s">
        <v>141</v>
      </c>
      <c r="C18" s="80">
        <v>9900000000</v>
      </c>
      <c r="D18" s="16"/>
      <c r="E18" s="55" t="s">
        <v>202</v>
      </c>
      <c r="F18" s="41">
        <f t="shared" si="0"/>
        <v>1577.6</v>
      </c>
      <c r="G18" s="41">
        <f t="shared" si="0"/>
        <v>1577.6</v>
      </c>
      <c r="H18" s="41">
        <f t="shared" si="0"/>
        <v>1577.6</v>
      </c>
    </row>
    <row r="19" spans="1:8" ht="38.25" x14ac:dyDescent="0.2">
      <c r="A19" s="16" t="s">
        <v>140</v>
      </c>
      <c r="B19" s="16" t="s">
        <v>141</v>
      </c>
      <c r="C19" s="80">
        <v>9980000000</v>
      </c>
      <c r="D19" s="16"/>
      <c r="E19" s="54" t="s">
        <v>38</v>
      </c>
      <c r="F19" s="41">
        <f t="shared" si="0"/>
        <v>1577.6</v>
      </c>
      <c r="G19" s="41">
        <f t="shared" si="0"/>
        <v>1577.6</v>
      </c>
      <c r="H19" s="41">
        <f t="shared" si="0"/>
        <v>1577.6</v>
      </c>
    </row>
    <row r="20" spans="1:8" x14ac:dyDescent="0.2">
      <c r="A20" s="16" t="s">
        <v>140</v>
      </c>
      <c r="B20" s="16" t="s">
        <v>141</v>
      </c>
      <c r="C20" s="80" t="s">
        <v>196</v>
      </c>
      <c r="D20" s="16"/>
      <c r="E20" s="105" t="s">
        <v>166</v>
      </c>
      <c r="F20" s="39">
        <f t="shared" si="0"/>
        <v>1577.6</v>
      </c>
      <c r="G20" s="39">
        <f t="shared" si="0"/>
        <v>1577.6</v>
      </c>
      <c r="H20" s="39">
        <f t="shared" si="0"/>
        <v>1577.6</v>
      </c>
    </row>
    <row r="21" spans="1:8" ht="38.25" x14ac:dyDescent="0.2">
      <c r="A21" s="16" t="s">
        <v>140</v>
      </c>
      <c r="B21" s="16" t="s">
        <v>141</v>
      </c>
      <c r="C21" s="80" t="s">
        <v>196</v>
      </c>
      <c r="D21" s="16" t="s">
        <v>105</v>
      </c>
      <c r="E21" s="134" t="s">
        <v>130</v>
      </c>
      <c r="F21" s="39">
        <v>1577.6</v>
      </c>
      <c r="G21" s="39">
        <v>1577.6</v>
      </c>
      <c r="H21" s="39">
        <v>1577.6</v>
      </c>
    </row>
    <row r="22" spans="1:8" ht="64.5" x14ac:dyDescent="0.25">
      <c r="A22" s="30" t="s">
        <v>140</v>
      </c>
      <c r="B22" s="30" t="s">
        <v>145</v>
      </c>
      <c r="C22" s="31"/>
      <c r="D22" s="31"/>
      <c r="E22" s="48" t="s">
        <v>179</v>
      </c>
      <c r="F22" s="43">
        <f>F23</f>
        <v>3877.9</v>
      </c>
      <c r="G22" s="43">
        <f>G23</f>
        <v>3877.9</v>
      </c>
      <c r="H22" s="43">
        <f>H23</f>
        <v>3877.9</v>
      </c>
    </row>
    <row r="23" spans="1:8" ht="38.25" x14ac:dyDescent="0.2">
      <c r="A23" s="16" t="s">
        <v>140</v>
      </c>
      <c r="B23" s="16" t="s">
        <v>145</v>
      </c>
      <c r="C23" s="80">
        <v>9990000000</v>
      </c>
      <c r="D23" s="16"/>
      <c r="E23" s="54" t="s">
        <v>37</v>
      </c>
      <c r="F23" s="41">
        <f>F24+F26</f>
        <v>3877.9</v>
      </c>
      <c r="G23" s="41">
        <f>G24+G26</f>
        <v>3877.9</v>
      </c>
      <c r="H23" s="41">
        <f>H24+H26</f>
        <v>3877.9</v>
      </c>
    </row>
    <row r="24" spans="1:8" x14ac:dyDescent="0.2">
      <c r="A24" s="16" t="s">
        <v>140</v>
      </c>
      <c r="B24" s="16" t="s">
        <v>145</v>
      </c>
      <c r="C24" s="80" t="s">
        <v>195</v>
      </c>
      <c r="D24" s="16"/>
      <c r="E24" s="103" t="s">
        <v>194</v>
      </c>
      <c r="F24" s="41">
        <f t="shared" ref="F24:H24" si="1">F25</f>
        <v>1319.6</v>
      </c>
      <c r="G24" s="41">
        <f t="shared" si="1"/>
        <v>1319.6</v>
      </c>
      <c r="H24" s="41">
        <f t="shared" si="1"/>
        <v>1319.6</v>
      </c>
    </row>
    <row r="25" spans="1:8" ht="38.25" x14ac:dyDescent="0.2">
      <c r="A25" s="16" t="s">
        <v>140</v>
      </c>
      <c r="B25" s="16" t="s">
        <v>145</v>
      </c>
      <c r="C25" s="80" t="s">
        <v>195</v>
      </c>
      <c r="D25" s="16" t="s">
        <v>105</v>
      </c>
      <c r="E25" s="55" t="s">
        <v>106</v>
      </c>
      <c r="F25" s="39">
        <v>1319.6</v>
      </c>
      <c r="G25" s="39">
        <v>1319.6</v>
      </c>
      <c r="H25" s="39">
        <v>1319.6</v>
      </c>
    </row>
    <row r="26" spans="1:8" x14ac:dyDescent="0.2">
      <c r="A26" s="16" t="s">
        <v>140</v>
      </c>
      <c r="B26" s="16" t="s">
        <v>145</v>
      </c>
      <c r="C26" s="80" t="s">
        <v>51</v>
      </c>
      <c r="D26" s="21"/>
      <c r="E26" s="22" t="s">
        <v>36</v>
      </c>
      <c r="F26" s="41">
        <f>SUM(F27:F28)</f>
        <v>2558.3000000000002</v>
      </c>
      <c r="G26" s="41">
        <f>SUM(G27:G28)</f>
        <v>2558.3000000000002</v>
      </c>
      <c r="H26" s="41">
        <f>SUM(H27:H28)</f>
        <v>2558.3000000000002</v>
      </c>
    </row>
    <row r="27" spans="1:8" ht="38.25" x14ac:dyDescent="0.2">
      <c r="A27" s="16" t="s">
        <v>140</v>
      </c>
      <c r="B27" s="16" t="s">
        <v>145</v>
      </c>
      <c r="C27" s="80" t="s">
        <v>51</v>
      </c>
      <c r="D27" s="16" t="s">
        <v>105</v>
      </c>
      <c r="E27" s="55" t="s">
        <v>106</v>
      </c>
      <c r="F27" s="39">
        <v>2455.5</v>
      </c>
      <c r="G27" s="39">
        <v>2455.5</v>
      </c>
      <c r="H27" s="39">
        <v>2455.5</v>
      </c>
    </row>
    <row r="28" spans="1:8" ht="39" customHeight="1" x14ac:dyDescent="0.2">
      <c r="A28" s="16" t="s">
        <v>140</v>
      </c>
      <c r="B28" s="16" t="s">
        <v>145</v>
      </c>
      <c r="C28" s="80" t="s">
        <v>51</v>
      </c>
      <c r="D28" s="85" t="s">
        <v>327</v>
      </c>
      <c r="E28" s="103" t="s">
        <v>328</v>
      </c>
      <c r="F28" s="39">
        <f>98.8+4</f>
        <v>102.8</v>
      </c>
      <c r="G28" s="39">
        <f t="shared" ref="G28:H28" si="2">98.8+4</f>
        <v>102.8</v>
      </c>
      <c r="H28" s="39">
        <f t="shared" si="2"/>
        <v>102.8</v>
      </c>
    </row>
    <row r="29" spans="1:8" s="32" customFormat="1" ht="76.5" x14ac:dyDescent="0.2">
      <c r="A29" s="30" t="s">
        <v>140</v>
      </c>
      <c r="B29" s="30" t="s">
        <v>146</v>
      </c>
      <c r="C29" s="30"/>
      <c r="D29" s="30"/>
      <c r="E29" s="46" t="s">
        <v>176</v>
      </c>
      <c r="F29" s="40">
        <f t="shared" ref="F29:H29" si="3">F30</f>
        <v>44863.8</v>
      </c>
      <c r="G29" s="40">
        <f t="shared" si="3"/>
        <v>44867.000000000007</v>
      </c>
      <c r="H29" s="40">
        <f t="shared" si="3"/>
        <v>44870.3</v>
      </c>
    </row>
    <row r="30" spans="1:8" ht="25.5" x14ac:dyDescent="0.2">
      <c r="A30" s="16" t="s">
        <v>140</v>
      </c>
      <c r="B30" s="16" t="s">
        <v>146</v>
      </c>
      <c r="C30" s="80">
        <v>9900000000</v>
      </c>
      <c r="D30" s="16"/>
      <c r="E30" s="55" t="s">
        <v>202</v>
      </c>
      <c r="F30" s="39">
        <f>F31+F35</f>
        <v>44863.8</v>
      </c>
      <c r="G30" s="39">
        <f>G31+G35</f>
        <v>44867.000000000007</v>
      </c>
      <c r="H30" s="39">
        <f>H31+H35</f>
        <v>44870.3</v>
      </c>
    </row>
    <row r="31" spans="1:8" ht="25.5" x14ac:dyDescent="0.2">
      <c r="A31" s="16" t="s">
        <v>140</v>
      </c>
      <c r="B31" s="16" t="s">
        <v>146</v>
      </c>
      <c r="C31" s="80">
        <v>9930000000</v>
      </c>
      <c r="D31" s="16"/>
      <c r="E31" s="22" t="s">
        <v>58</v>
      </c>
      <c r="F31" s="39">
        <f>F32</f>
        <v>385.1</v>
      </c>
      <c r="G31" s="39">
        <f>G32</f>
        <v>388.3</v>
      </c>
      <c r="H31" s="39">
        <f>H32</f>
        <v>391.6</v>
      </c>
    </row>
    <row r="32" spans="1:8" ht="63.75" x14ac:dyDescent="0.2">
      <c r="A32" s="16" t="s">
        <v>140</v>
      </c>
      <c r="B32" s="16" t="s">
        <v>146</v>
      </c>
      <c r="C32" s="80">
        <v>9930010510</v>
      </c>
      <c r="D32" s="16"/>
      <c r="E32" s="22" t="s">
        <v>20</v>
      </c>
      <c r="F32" s="39">
        <f>F33+F34</f>
        <v>385.1</v>
      </c>
      <c r="G32" s="39">
        <f>G33+G34</f>
        <v>388.3</v>
      </c>
      <c r="H32" s="39">
        <f>H33+H34</f>
        <v>391.6</v>
      </c>
    </row>
    <row r="33" spans="1:8" ht="38.25" x14ac:dyDescent="0.2">
      <c r="A33" s="16" t="s">
        <v>140</v>
      </c>
      <c r="B33" s="16" t="s">
        <v>146</v>
      </c>
      <c r="C33" s="80">
        <v>9930010510</v>
      </c>
      <c r="D33" s="16" t="s">
        <v>105</v>
      </c>
      <c r="E33" s="108" t="s">
        <v>106</v>
      </c>
      <c r="F33" s="39">
        <v>375.5</v>
      </c>
      <c r="G33" s="39">
        <v>375.5</v>
      </c>
      <c r="H33" s="39">
        <v>375.5</v>
      </c>
    </row>
    <row r="34" spans="1:8" ht="38.25" x14ac:dyDescent="0.2">
      <c r="A34" s="16" t="s">
        <v>140</v>
      </c>
      <c r="B34" s="16" t="s">
        <v>146</v>
      </c>
      <c r="C34" s="80">
        <v>9930010510</v>
      </c>
      <c r="D34" s="85" t="s">
        <v>327</v>
      </c>
      <c r="E34" s="103" t="s">
        <v>328</v>
      </c>
      <c r="F34" s="39">
        <v>9.6</v>
      </c>
      <c r="G34" s="39">
        <v>12.8</v>
      </c>
      <c r="H34" s="39">
        <v>16.100000000000001</v>
      </c>
    </row>
    <row r="35" spans="1:8" ht="38.25" x14ac:dyDescent="0.2">
      <c r="A35" s="16" t="s">
        <v>140</v>
      </c>
      <c r="B35" s="16" t="s">
        <v>146</v>
      </c>
      <c r="C35" s="80">
        <v>9980000000</v>
      </c>
      <c r="D35" s="16"/>
      <c r="E35" s="54" t="s">
        <v>38</v>
      </c>
      <c r="F35" s="39">
        <f>F36</f>
        <v>44478.700000000004</v>
      </c>
      <c r="G35" s="39">
        <f>G36</f>
        <v>44478.700000000004</v>
      </c>
      <c r="H35" s="39">
        <f>H36</f>
        <v>44478.700000000004</v>
      </c>
    </row>
    <row r="36" spans="1:8" x14ac:dyDescent="0.2">
      <c r="A36" s="16" t="s">
        <v>140</v>
      </c>
      <c r="B36" s="16" t="s">
        <v>146</v>
      </c>
      <c r="C36" s="80" t="s">
        <v>53</v>
      </c>
      <c r="D36" s="21"/>
      <c r="E36" s="105" t="s">
        <v>167</v>
      </c>
      <c r="F36" s="39">
        <f>SUM(F37:F39)</f>
        <v>44478.700000000004</v>
      </c>
      <c r="G36" s="39">
        <f>SUM(G37:G39)</f>
        <v>44478.700000000004</v>
      </c>
      <c r="H36" s="39">
        <f>SUM(H37:H39)</f>
        <v>44478.700000000004</v>
      </c>
    </row>
    <row r="37" spans="1:8" ht="38.25" x14ac:dyDescent="0.2">
      <c r="A37" s="16" t="s">
        <v>140</v>
      </c>
      <c r="B37" s="16" t="s">
        <v>146</v>
      </c>
      <c r="C37" s="80" t="s">
        <v>53</v>
      </c>
      <c r="D37" s="16" t="s">
        <v>105</v>
      </c>
      <c r="E37" s="55" t="s">
        <v>106</v>
      </c>
      <c r="F37" s="39">
        <v>41587.800000000003</v>
      </c>
      <c r="G37" s="39">
        <v>41587.800000000003</v>
      </c>
      <c r="H37" s="39">
        <v>41587.800000000003</v>
      </c>
    </row>
    <row r="38" spans="1:8" ht="38.25" x14ac:dyDescent="0.2">
      <c r="A38" s="16" t="s">
        <v>140</v>
      </c>
      <c r="B38" s="16" t="s">
        <v>146</v>
      </c>
      <c r="C38" s="80" t="s">
        <v>53</v>
      </c>
      <c r="D38" s="85" t="s">
        <v>327</v>
      </c>
      <c r="E38" s="103" t="s">
        <v>328</v>
      </c>
      <c r="F38" s="39">
        <v>2846.5</v>
      </c>
      <c r="G38" s="39">
        <v>2846.5</v>
      </c>
      <c r="H38" s="39">
        <v>2846.5</v>
      </c>
    </row>
    <row r="39" spans="1:8" ht="17.25" customHeight="1" x14ac:dyDescent="0.2">
      <c r="A39" s="16" t="s">
        <v>140</v>
      </c>
      <c r="B39" s="16" t="s">
        <v>146</v>
      </c>
      <c r="C39" s="80" t="s">
        <v>53</v>
      </c>
      <c r="D39" s="85" t="s">
        <v>184</v>
      </c>
      <c r="E39" s="103" t="s">
        <v>185</v>
      </c>
      <c r="F39" s="41">
        <v>44.4</v>
      </c>
      <c r="G39" s="41">
        <v>44.4</v>
      </c>
      <c r="H39" s="41">
        <v>44.4</v>
      </c>
    </row>
    <row r="40" spans="1:8" ht="14.25" x14ac:dyDescent="0.2">
      <c r="A40" s="35" t="s">
        <v>140</v>
      </c>
      <c r="B40" s="35" t="s">
        <v>147</v>
      </c>
      <c r="C40" s="35"/>
      <c r="D40" s="35"/>
      <c r="E40" s="46" t="s">
        <v>455</v>
      </c>
      <c r="F40" s="42">
        <f>SUM(F41)</f>
        <v>15.6</v>
      </c>
      <c r="G40" s="42">
        <f>SUM(G41)</f>
        <v>94.3</v>
      </c>
      <c r="H40" s="42">
        <f>SUM(H41)</f>
        <v>7.5</v>
      </c>
    </row>
    <row r="41" spans="1:8" ht="25.5" x14ac:dyDescent="0.2">
      <c r="A41" s="16" t="s">
        <v>140</v>
      </c>
      <c r="B41" s="85" t="s">
        <v>147</v>
      </c>
      <c r="C41" s="80">
        <v>9900000000</v>
      </c>
      <c r="D41" s="16"/>
      <c r="E41" s="55" t="s">
        <v>203</v>
      </c>
      <c r="F41" s="39">
        <f t="shared" ref="F41:H43" si="4">F42</f>
        <v>15.6</v>
      </c>
      <c r="G41" s="39">
        <f t="shared" si="4"/>
        <v>94.3</v>
      </c>
      <c r="H41" s="39">
        <f t="shared" si="4"/>
        <v>7.5</v>
      </c>
    </row>
    <row r="42" spans="1:8" ht="25.5" x14ac:dyDescent="0.2">
      <c r="A42" s="16" t="s">
        <v>140</v>
      </c>
      <c r="B42" s="85" t="s">
        <v>147</v>
      </c>
      <c r="C42" s="80">
        <v>9930000000</v>
      </c>
      <c r="D42" s="16"/>
      <c r="E42" s="22" t="s">
        <v>58</v>
      </c>
      <c r="F42" s="39">
        <f t="shared" si="4"/>
        <v>15.6</v>
      </c>
      <c r="G42" s="39">
        <f t="shared" si="4"/>
        <v>94.3</v>
      </c>
      <c r="H42" s="39">
        <f t="shared" si="4"/>
        <v>7.5</v>
      </c>
    </row>
    <row r="43" spans="1:8" ht="63.75" x14ac:dyDescent="0.2">
      <c r="A43" s="16" t="s">
        <v>140</v>
      </c>
      <c r="B43" s="85" t="s">
        <v>147</v>
      </c>
      <c r="C43" s="80">
        <v>9930051200</v>
      </c>
      <c r="D43" s="16"/>
      <c r="E43" s="54" t="s">
        <v>430</v>
      </c>
      <c r="F43" s="39">
        <f t="shared" si="4"/>
        <v>15.6</v>
      </c>
      <c r="G43" s="39">
        <f t="shared" si="4"/>
        <v>94.3</v>
      </c>
      <c r="H43" s="39">
        <f t="shared" si="4"/>
        <v>7.5</v>
      </c>
    </row>
    <row r="44" spans="1:8" ht="38.25" x14ac:dyDescent="0.2">
      <c r="A44" s="16" t="s">
        <v>140</v>
      </c>
      <c r="B44" s="85" t="s">
        <v>147</v>
      </c>
      <c r="C44" s="80">
        <v>9930051200</v>
      </c>
      <c r="D44" s="85" t="s">
        <v>327</v>
      </c>
      <c r="E44" s="103" t="s">
        <v>328</v>
      </c>
      <c r="F44" s="119">
        <v>15.6</v>
      </c>
      <c r="G44" s="119">
        <v>94.3</v>
      </c>
      <c r="H44" s="119">
        <v>7.5</v>
      </c>
    </row>
    <row r="45" spans="1:8" s="37" customFormat="1" ht="49.5" customHeight="1" x14ac:dyDescent="0.2">
      <c r="A45" s="35" t="s">
        <v>140</v>
      </c>
      <c r="B45" s="35" t="s">
        <v>148</v>
      </c>
      <c r="C45" s="35"/>
      <c r="D45" s="35"/>
      <c r="E45" s="46" t="s">
        <v>177</v>
      </c>
      <c r="F45" s="42">
        <f>SUM(F46)</f>
        <v>10660.3</v>
      </c>
      <c r="G45" s="42">
        <f>SUM(G46)</f>
        <v>10657.3</v>
      </c>
      <c r="H45" s="42">
        <f>SUM(H46)</f>
        <v>10657.3</v>
      </c>
    </row>
    <row r="46" spans="1:8" ht="25.5" x14ac:dyDescent="0.2">
      <c r="A46" s="16" t="s">
        <v>140</v>
      </c>
      <c r="B46" s="16" t="s">
        <v>148</v>
      </c>
      <c r="C46" s="80">
        <v>9900000000</v>
      </c>
      <c r="D46" s="16"/>
      <c r="E46" s="55" t="s">
        <v>202</v>
      </c>
      <c r="F46" s="39">
        <f>F47+F52</f>
        <v>10660.3</v>
      </c>
      <c r="G46" s="39">
        <f>G47+G52</f>
        <v>10657.3</v>
      </c>
      <c r="H46" s="39">
        <f>H47+H52</f>
        <v>10657.3</v>
      </c>
    </row>
    <row r="47" spans="1:8" ht="38.25" x14ac:dyDescent="0.2">
      <c r="A47" s="16" t="s">
        <v>140</v>
      </c>
      <c r="B47" s="16" t="s">
        <v>148</v>
      </c>
      <c r="C47" s="80">
        <v>9980000000</v>
      </c>
      <c r="D47" s="16"/>
      <c r="E47" s="54" t="s">
        <v>38</v>
      </c>
      <c r="F47" s="39">
        <f>F48</f>
        <v>9239.1999999999989</v>
      </c>
      <c r="G47" s="39">
        <f>G48</f>
        <v>9236.1999999999989</v>
      </c>
      <c r="H47" s="39">
        <f>H48</f>
        <v>9236.1999999999989</v>
      </c>
    </row>
    <row r="48" spans="1:8" x14ac:dyDescent="0.2">
      <c r="A48" s="16" t="s">
        <v>140</v>
      </c>
      <c r="B48" s="16" t="s">
        <v>148</v>
      </c>
      <c r="C48" s="80" t="s">
        <v>53</v>
      </c>
      <c r="D48" s="21"/>
      <c r="E48" s="105" t="s">
        <v>167</v>
      </c>
      <c r="F48" s="39">
        <f>SUM(F49:F51)</f>
        <v>9239.1999999999989</v>
      </c>
      <c r="G48" s="39">
        <f t="shared" ref="G48:H48" si="5">SUM(G49:G51)</f>
        <v>9236.1999999999989</v>
      </c>
      <c r="H48" s="39">
        <f t="shared" si="5"/>
        <v>9236.1999999999989</v>
      </c>
    </row>
    <row r="49" spans="1:8" ht="38.25" x14ac:dyDescent="0.2">
      <c r="A49" s="16" t="s">
        <v>140</v>
      </c>
      <c r="B49" s="16" t="s">
        <v>148</v>
      </c>
      <c r="C49" s="80" t="s">
        <v>53</v>
      </c>
      <c r="D49" s="16" t="s">
        <v>105</v>
      </c>
      <c r="E49" s="108" t="s">
        <v>106</v>
      </c>
      <c r="F49" s="39">
        <v>8788.2999999999993</v>
      </c>
      <c r="G49" s="39">
        <v>8788.2999999999993</v>
      </c>
      <c r="H49" s="39">
        <v>8788.2999999999993</v>
      </c>
    </row>
    <row r="50" spans="1:8" ht="38.25" x14ac:dyDescent="0.2">
      <c r="A50" s="16" t="s">
        <v>140</v>
      </c>
      <c r="B50" s="16" t="s">
        <v>148</v>
      </c>
      <c r="C50" s="80" t="s">
        <v>53</v>
      </c>
      <c r="D50" s="85" t="s">
        <v>327</v>
      </c>
      <c r="E50" s="103" t="s">
        <v>328</v>
      </c>
      <c r="F50" s="39">
        <v>447.9</v>
      </c>
      <c r="G50" s="39">
        <v>447.9</v>
      </c>
      <c r="H50" s="39">
        <v>447.9</v>
      </c>
    </row>
    <row r="51" spans="1:8" x14ac:dyDescent="0.2">
      <c r="A51" s="16" t="s">
        <v>140</v>
      </c>
      <c r="B51" s="16" t="s">
        <v>148</v>
      </c>
      <c r="C51" s="80" t="s">
        <v>53</v>
      </c>
      <c r="D51" s="85" t="s">
        <v>481</v>
      </c>
      <c r="E51" s="103" t="s">
        <v>482</v>
      </c>
      <c r="F51" s="39">
        <v>3</v>
      </c>
      <c r="G51" s="39">
        <v>0</v>
      </c>
      <c r="H51" s="39">
        <v>0</v>
      </c>
    </row>
    <row r="52" spans="1:8" ht="38.25" x14ac:dyDescent="0.2">
      <c r="A52" s="16" t="s">
        <v>140</v>
      </c>
      <c r="B52" s="16" t="s">
        <v>148</v>
      </c>
      <c r="C52" s="80">
        <v>9990000000</v>
      </c>
      <c r="D52" s="16"/>
      <c r="E52" s="54" t="s">
        <v>37</v>
      </c>
      <c r="F52" s="39">
        <f>F53</f>
        <v>1421.1</v>
      </c>
      <c r="G52" s="39">
        <f>G53</f>
        <v>1421.1</v>
      </c>
      <c r="H52" s="39">
        <f>H53</f>
        <v>1421.1</v>
      </c>
    </row>
    <row r="53" spans="1:8" ht="25.5" x14ac:dyDescent="0.2">
      <c r="A53" s="16" t="s">
        <v>140</v>
      </c>
      <c r="B53" s="16" t="s">
        <v>148</v>
      </c>
      <c r="C53" s="80" t="s">
        <v>52</v>
      </c>
      <c r="D53" s="21"/>
      <c r="E53" s="165" t="s">
        <v>304</v>
      </c>
      <c r="F53" s="41">
        <f>F54+F55</f>
        <v>1421.1</v>
      </c>
      <c r="G53" s="41">
        <f>G54+G55</f>
        <v>1421.1</v>
      </c>
      <c r="H53" s="41">
        <f>H54+H55</f>
        <v>1421.1</v>
      </c>
    </row>
    <row r="54" spans="1:8" ht="38.25" x14ac:dyDescent="0.2">
      <c r="A54" s="16" t="s">
        <v>140</v>
      </c>
      <c r="B54" s="16" t="s">
        <v>148</v>
      </c>
      <c r="C54" s="80" t="s">
        <v>52</v>
      </c>
      <c r="D54" s="16" t="s">
        <v>105</v>
      </c>
      <c r="E54" s="165" t="s">
        <v>130</v>
      </c>
      <c r="F54" s="39">
        <v>1417.6</v>
      </c>
      <c r="G54" s="39">
        <v>1417.6</v>
      </c>
      <c r="H54" s="39">
        <v>1417.6</v>
      </c>
    </row>
    <row r="55" spans="1:8" ht="38.25" x14ac:dyDescent="0.2">
      <c r="A55" s="16" t="s">
        <v>140</v>
      </c>
      <c r="B55" s="16" t="s">
        <v>148</v>
      </c>
      <c r="C55" s="80" t="s">
        <v>52</v>
      </c>
      <c r="D55" s="85" t="s">
        <v>327</v>
      </c>
      <c r="E55" s="103" t="s">
        <v>328</v>
      </c>
      <c r="F55" s="39">
        <v>3.5</v>
      </c>
      <c r="G55" s="39">
        <v>3.5</v>
      </c>
      <c r="H55" s="39">
        <v>3.5</v>
      </c>
    </row>
    <row r="56" spans="1:8" ht="25.5" x14ac:dyDescent="0.2">
      <c r="A56" s="35" t="s">
        <v>140</v>
      </c>
      <c r="B56" s="35" t="s">
        <v>156</v>
      </c>
      <c r="C56" s="35"/>
      <c r="D56" s="35"/>
      <c r="E56" s="214" t="s">
        <v>826</v>
      </c>
      <c r="F56" s="42">
        <f t="shared" ref="F56:H58" si="6">F57</f>
        <v>1844.8</v>
      </c>
      <c r="G56" s="42">
        <f t="shared" si="6"/>
        <v>0</v>
      </c>
      <c r="H56" s="42">
        <f t="shared" si="6"/>
        <v>0</v>
      </c>
    </row>
    <row r="57" spans="1:8" ht="38.25" x14ac:dyDescent="0.2">
      <c r="A57" s="16" t="s">
        <v>140</v>
      </c>
      <c r="B57" s="85" t="s">
        <v>156</v>
      </c>
      <c r="C57" s="16" t="s">
        <v>32</v>
      </c>
      <c r="D57" s="16"/>
      <c r="E57" s="105" t="s">
        <v>56</v>
      </c>
      <c r="F57" s="99">
        <f t="shared" si="6"/>
        <v>1844.8</v>
      </c>
      <c r="G57" s="42">
        <f t="shared" si="6"/>
        <v>0</v>
      </c>
      <c r="H57" s="42">
        <f t="shared" si="6"/>
        <v>0</v>
      </c>
    </row>
    <row r="58" spans="1:8" ht="25.5" x14ac:dyDescent="0.2">
      <c r="A58" s="16" t="s">
        <v>140</v>
      </c>
      <c r="B58" s="85" t="s">
        <v>156</v>
      </c>
      <c r="C58" s="80" t="s">
        <v>825</v>
      </c>
      <c r="D58" s="21"/>
      <c r="E58" s="170" t="s">
        <v>826</v>
      </c>
      <c r="F58" s="39">
        <f t="shared" si="6"/>
        <v>1844.8</v>
      </c>
      <c r="G58" s="39">
        <f t="shared" si="6"/>
        <v>0</v>
      </c>
      <c r="H58" s="39">
        <f t="shared" si="6"/>
        <v>0</v>
      </c>
    </row>
    <row r="59" spans="1:8" x14ac:dyDescent="0.2">
      <c r="A59" s="16" t="s">
        <v>140</v>
      </c>
      <c r="B59" s="85" t="s">
        <v>156</v>
      </c>
      <c r="C59" s="80" t="s">
        <v>825</v>
      </c>
      <c r="D59" s="85" t="s">
        <v>854</v>
      </c>
      <c r="E59" s="103" t="s">
        <v>855</v>
      </c>
      <c r="F59" s="39">
        <v>1844.8</v>
      </c>
      <c r="G59" s="39">
        <v>0</v>
      </c>
      <c r="H59" s="39">
        <v>0</v>
      </c>
    </row>
    <row r="60" spans="1:8" ht="14.25" x14ac:dyDescent="0.2">
      <c r="A60" s="35" t="s">
        <v>140</v>
      </c>
      <c r="B60" s="35" t="s">
        <v>154</v>
      </c>
      <c r="C60" s="35"/>
      <c r="D60" s="35"/>
      <c r="E60" s="27" t="s">
        <v>5</v>
      </c>
      <c r="F60" s="42">
        <f t="shared" ref="F60:H62" si="7">F61</f>
        <v>250</v>
      </c>
      <c r="G60" s="42">
        <f t="shared" si="7"/>
        <v>250</v>
      </c>
      <c r="H60" s="42">
        <f t="shared" si="7"/>
        <v>250</v>
      </c>
    </row>
    <row r="61" spans="1:8" ht="14.25" x14ac:dyDescent="0.2">
      <c r="A61" s="16" t="s">
        <v>140</v>
      </c>
      <c r="B61" s="16" t="s">
        <v>154</v>
      </c>
      <c r="C61" s="80">
        <v>9920000000</v>
      </c>
      <c r="D61" s="35"/>
      <c r="E61" s="173" t="s">
        <v>5</v>
      </c>
      <c r="F61" s="42">
        <f t="shared" si="7"/>
        <v>250</v>
      </c>
      <c r="G61" s="42">
        <f t="shared" si="7"/>
        <v>250</v>
      </c>
      <c r="H61" s="42">
        <f t="shared" si="7"/>
        <v>250</v>
      </c>
    </row>
    <row r="62" spans="1:8" ht="25.5" x14ac:dyDescent="0.2">
      <c r="A62" s="16" t="s">
        <v>140</v>
      </c>
      <c r="B62" s="16" t="s">
        <v>154</v>
      </c>
      <c r="C62" s="80" t="s">
        <v>54</v>
      </c>
      <c r="D62" s="21"/>
      <c r="E62" s="22" t="s">
        <v>13</v>
      </c>
      <c r="F62" s="39">
        <f t="shared" si="7"/>
        <v>250</v>
      </c>
      <c r="G62" s="39">
        <f t="shared" si="7"/>
        <v>250</v>
      </c>
      <c r="H62" s="39">
        <f t="shared" si="7"/>
        <v>250</v>
      </c>
    </row>
    <row r="63" spans="1:8" x14ac:dyDescent="0.2">
      <c r="A63" s="16" t="s">
        <v>140</v>
      </c>
      <c r="B63" s="16" t="s">
        <v>154</v>
      </c>
      <c r="C63" s="80" t="s">
        <v>54</v>
      </c>
      <c r="D63" s="16" t="s">
        <v>136</v>
      </c>
      <c r="E63" s="103" t="s">
        <v>137</v>
      </c>
      <c r="F63" s="39">
        <v>250</v>
      </c>
      <c r="G63" s="39">
        <v>250</v>
      </c>
      <c r="H63" s="39">
        <v>250</v>
      </c>
    </row>
    <row r="64" spans="1:8" s="32" customFormat="1" ht="14.25" x14ac:dyDescent="0.2">
      <c r="A64" s="30" t="s">
        <v>140</v>
      </c>
      <c r="B64" s="30" t="s">
        <v>9</v>
      </c>
      <c r="C64" s="33"/>
      <c r="D64" s="33"/>
      <c r="E64" s="45" t="s">
        <v>149</v>
      </c>
      <c r="F64" s="40">
        <f>F65+F83</f>
        <v>42296.2</v>
      </c>
      <c r="G64" s="40">
        <f t="shared" ref="G64:H64" si="8">G65+G83</f>
        <v>38755.5</v>
      </c>
      <c r="H64" s="40">
        <f t="shared" si="8"/>
        <v>38757.399999999994</v>
      </c>
    </row>
    <row r="65" spans="1:8" s="32" customFormat="1" ht="63.75" x14ac:dyDescent="0.2">
      <c r="A65" s="16" t="s">
        <v>140</v>
      </c>
      <c r="B65" s="16" t="s">
        <v>9</v>
      </c>
      <c r="C65" s="73" t="s">
        <v>114</v>
      </c>
      <c r="D65" s="16"/>
      <c r="E65" s="53" t="s">
        <v>567</v>
      </c>
      <c r="F65" s="101">
        <f>F66</f>
        <v>7353.2</v>
      </c>
      <c r="G65" s="101">
        <f>G66</f>
        <v>4388</v>
      </c>
      <c r="H65" s="101">
        <f>H66</f>
        <v>4388</v>
      </c>
    </row>
    <row r="66" spans="1:8" s="32" customFormat="1" ht="38.25" x14ac:dyDescent="0.2">
      <c r="A66" s="16" t="s">
        <v>140</v>
      </c>
      <c r="B66" s="16" t="s">
        <v>9</v>
      </c>
      <c r="C66" s="52" t="s">
        <v>115</v>
      </c>
      <c r="D66" s="16"/>
      <c r="E66" s="48" t="s">
        <v>227</v>
      </c>
      <c r="F66" s="98">
        <f>F67+F69+F71+F73</f>
        <v>7353.2</v>
      </c>
      <c r="G66" s="98">
        <f>G67+G69+G71+G73</f>
        <v>4388</v>
      </c>
      <c r="H66" s="98">
        <f>H67+H69+H71+H73</f>
        <v>4388</v>
      </c>
    </row>
    <row r="67" spans="1:8" s="32" customFormat="1" ht="38.25" x14ac:dyDescent="0.2">
      <c r="A67" s="16" t="s">
        <v>140</v>
      </c>
      <c r="B67" s="16" t="s">
        <v>9</v>
      </c>
      <c r="C67" s="85" t="s">
        <v>229</v>
      </c>
      <c r="D67" s="16"/>
      <c r="E67" s="102" t="s">
        <v>228</v>
      </c>
      <c r="F67" s="41">
        <f>F68</f>
        <v>250</v>
      </c>
      <c r="G67" s="41">
        <f>G68</f>
        <v>250</v>
      </c>
      <c r="H67" s="41">
        <f>H68</f>
        <v>250</v>
      </c>
    </row>
    <row r="68" spans="1:8" s="32" customFormat="1" ht="38.25" x14ac:dyDescent="0.2">
      <c r="A68" s="16" t="s">
        <v>140</v>
      </c>
      <c r="B68" s="16" t="s">
        <v>9</v>
      </c>
      <c r="C68" s="85" t="s">
        <v>229</v>
      </c>
      <c r="D68" s="85" t="s">
        <v>327</v>
      </c>
      <c r="E68" s="103" t="s">
        <v>328</v>
      </c>
      <c r="F68" s="41">
        <v>250</v>
      </c>
      <c r="G68" s="41">
        <v>250</v>
      </c>
      <c r="H68" s="41">
        <v>250</v>
      </c>
    </row>
    <row r="69" spans="1:8" s="32" customFormat="1" ht="51" x14ac:dyDescent="0.2">
      <c r="A69" s="16" t="s">
        <v>140</v>
      </c>
      <c r="B69" s="16" t="s">
        <v>9</v>
      </c>
      <c r="C69" s="74" t="s">
        <v>116</v>
      </c>
      <c r="D69" s="16"/>
      <c r="E69" s="102" t="s">
        <v>230</v>
      </c>
      <c r="F69" s="41">
        <f>F70</f>
        <v>100</v>
      </c>
      <c r="G69" s="41">
        <f>G70</f>
        <v>100</v>
      </c>
      <c r="H69" s="41">
        <f>H70</f>
        <v>100</v>
      </c>
    </row>
    <row r="70" spans="1:8" s="32" customFormat="1" ht="38.25" x14ac:dyDescent="0.2">
      <c r="A70" s="16" t="s">
        <v>140</v>
      </c>
      <c r="B70" s="16" t="s">
        <v>9</v>
      </c>
      <c r="C70" s="74" t="s">
        <v>116</v>
      </c>
      <c r="D70" s="85" t="s">
        <v>327</v>
      </c>
      <c r="E70" s="103" t="s">
        <v>328</v>
      </c>
      <c r="F70" s="41">
        <v>100</v>
      </c>
      <c r="G70" s="41">
        <v>100</v>
      </c>
      <c r="H70" s="41">
        <v>100</v>
      </c>
    </row>
    <row r="71" spans="1:8" s="32" customFormat="1" ht="76.5" x14ac:dyDescent="0.2">
      <c r="A71" s="16" t="s">
        <v>140</v>
      </c>
      <c r="B71" s="16" t="s">
        <v>9</v>
      </c>
      <c r="C71" s="74" t="s">
        <v>117</v>
      </c>
      <c r="D71" s="16"/>
      <c r="E71" s="102" t="s">
        <v>231</v>
      </c>
      <c r="F71" s="41">
        <f>F72</f>
        <v>134</v>
      </c>
      <c r="G71" s="41">
        <f>G72</f>
        <v>110</v>
      </c>
      <c r="H71" s="41">
        <f>H72</f>
        <v>110</v>
      </c>
    </row>
    <row r="72" spans="1:8" s="32" customFormat="1" ht="38.25" x14ac:dyDescent="0.2">
      <c r="A72" s="16" t="s">
        <v>140</v>
      </c>
      <c r="B72" s="16" t="s">
        <v>9</v>
      </c>
      <c r="C72" s="74" t="s">
        <v>117</v>
      </c>
      <c r="D72" s="85" t="s">
        <v>327</v>
      </c>
      <c r="E72" s="103" t="s">
        <v>328</v>
      </c>
      <c r="F72" s="41">
        <v>134</v>
      </c>
      <c r="G72" s="41">
        <v>110</v>
      </c>
      <c r="H72" s="41">
        <v>110</v>
      </c>
    </row>
    <row r="73" spans="1:8" s="32" customFormat="1" ht="38.25" x14ac:dyDescent="0.2">
      <c r="A73" s="16" t="s">
        <v>140</v>
      </c>
      <c r="B73" s="16" t="s">
        <v>9</v>
      </c>
      <c r="C73" s="74" t="s">
        <v>118</v>
      </c>
      <c r="D73" s="16"/>
      <c r="E73" s="102" t="s">
        <v>232</v>
      </c>
      <c r="F73" s="41">
        <f>SUM(F74:F74)</f>
        <v>6869.2</v>
      </c>
      <c r="G73" s="41">
        <f>SUM(G74:G74)</f>
        <v>3928</v>
      </c>
      <c r="H73" s="41">
        <f>SUM(H74:H74)</f>
        <v>3928</v>
      </c>
    </row>
    <row r="74" spans="1:8" s="32" customFormat="1" ht="38.25" x14ac:dyDescent="0.2">
      <c r="A74" s="16" t="s">
        <v>140</v>
      </c>
      <c r="B74" s="16" t="s">
        <v>9</v>
      </c>
      <c r="C74" s="74" t="s">
        <v>118</v>
      </c>
      <c r="D74" s="85" t="s">
        <v>327</v>
      </c>
      <c r="E74" s="103" t="s">
        <v>328</v>
      </c>
      <c r="F74" s="41">
        <f>5444.5+1424.7</f>
        <v>6869.2</v>
      </c>
      <c r="G74" s="41">
        <v>3928</v>
      </c>
      <c r="H74" s="41">
        <v>3928</v>
      </c>
    </row>
    <row r="75" spans="1:8" s="32" customFormat="1" ht="63.75" x14ac:dyDescent="0.2">
      <c r="A75" s="5" t="s">
        <v>140</v>
      </c>
      <c r="B75" s="5" t="s">
        <v>9</v>
      </c>
      <c r="C75" s="73" t="s">
        <v>87</v>
      </c>
      <c r="D75" s="16"/>
      <c r="E75" s="53" t="s">
        <v>564</v>
      </c>
      <c r="F75" s="125">
        <f>F76</f>
        <v>0</v>
      </c>
      <c r="G75" s="125">
        <f>G76</f>
        <v>0</v>
      </c>
      <c r="H75" s="125">
        <f>H76</f>
        <v>0</v>
      </c>
    </row>
    <row r="76" spans="1:8" s="32" customFormat="1" ht="51" customHeight="1" x14ac:dyDescent="0.2">
      <c r="A76" s="16" t="s">
        <v>140</v>
      </c>
      <c r="B76" s="16" t="s">
        <v>9</v>
      </c>
      <c r="C76" s="52" t="s">
        <v>682</v>
      </c>
      <c r="D76" s="16"/>
      <c r="E76" s="60" t="s">
        <v>683</v>
      </c>
      <c r="F76" s="98">
        <f>F77+F79+F81</f>
        <v>0</v>
      </c>
      <c r="G76" s="98">
        <f>G77+G79+G81</f>
        <v>0</v>
      </c>
      <c r="H76" s="98">
        <f>H77+H79+H81</f>
        <v>0</v>
      </c>
    </row>
    <row r="77" spans="1:8" s="32" customFormat="1" ht="52.5" customHeight="1" x14ac:dyDescent="0.2">
      <c r="A77" s="16" t="s">
        <v>140</v>
      </c>
      <c r="B77" s="16" t="s">
        <v>9</v>
      </c>
      <c r="C77" s="21" t="s">
        <v>686</v>
      </c>
      <c r="D77" s="85"/>
      <c r="E77" s="103" t="s">
        <v>679</v>
      </c>
      <c r="F77" s="41">
        <f>F78</f>
        <v>0</v>
      </c>
      <c r="G77" s="41">
        <f>G78</f>
        <v>0</v>
      </c>
      <c r="H77" s="41">
        <f>H78</f>
        <v>0</v>
      </c>
    </row>
    <row r="78" spans="1:8" s="32" customFormat="1" ht="38.25" x14ac:dyDescent="0.2">
      <c r="A78" s="16" t="s">
        <v>140</v>
      </c>
      <c r="B78" s="16" t="s">
        <v>9</v>
      </c>
      <c r="C78" s="21" t="s">
        <v>686</v>
      </c>
      <c r="D78" s="85" t="s">
        <v>327</v>
      </c>
      <c r="E78" s="103" t="s">
        <v>328</v>
      </c>
      <c r="F78" s="41">
        <v>0</v>
      </c>
      <c r="G78" s="39">
        <v>0</v>
      </c>
      <c r="H78" s="39">
        <v>0</v>
      </c>
    </row>
    <row r="79" spans="1:8" s="32" customFormat="1" ht="78" customHeight="1" x14ac:dyDescent="0.2">
      <c r="A79" s="16" t="s">
        <v>140</v>
      </c>
      <c r="B79" s="16" t="s">
        <v>9</v>
      </c>
      <c r="C79" s="21" t="s">
        <v>734</v>
      </c>
      <c r="D79" s="85"/>
      <c r="E79" s="103" t="s">
        <v>735</v>
      </c>
      <c r="F79" s="41">
        <f>F80</f>
        <v>0</v>
      </c>
      <c r="G79" s="41">
        <f>G80</f>
        <v>0</v>
      </c>
      <c r="H79" s="41">
        <f>H80</f>
        <v>0</v>
      </c>
    </row>
    <row r="80" spans="1:8" s="32" customFormat="1" ht="38.25" x14ac:dyDescent="0.2">
      <c r="A80" s="16" t="s">
        <v>140</v>
      </c>
      <c r="B80" s="16" t="s">
        <v>9</v>
      </c>
      <c r="C80" s="21" t="s">
        <v>734</v>
      </c>
      <c r="D80" s="85" t="s">
        <v>327</v>
      </c>
      <c r="E80" s="103" t="s">
        <v>328</v>
      </c>
      <c r="F80" s="41">
        <v>0</v>
      </c>
      <c r="G80" s="39">
        <v>0</v>
      </c>
      <c r="H80" s="39">
        <v>0</v>
      </c>
    </row>
    <row r="81" spans="1:8" s="32" customFormat="1" ht="39" customHeight="1" x14ac:dyDescent="0.2">
      <c r="A81" s="16" t="s">
        <v>140</v>
      </c>
      <c r="B81" s="16" t="s">
        <v>9</v>
      </c>
      <c r="C81" s="21" t="s">
        <v>737</v>
      </c>
      <c r="D81" s="85"/>
      <c r="E81" s="170" t="s">
        <v>736</v>
      </c>
      <c r="F81" s="41">
        <f>F82</f>
        <v>0</v>
      </c>
      <c r="G81" s="41">
        <f>G82</f>
        <v>0</v>
      </c>
      <c r="H81" s="41">
        <f>H82</f>
        <v>0</v>
      </c>
    </row>
    <row r="82" spans="1:8" s="32" customFormat="1" ht="38.25" x14ac:dyDescent="0.2">
      <c r="A82" s="16" t="s">
        <v>140</v>
      </c>
      <c r="B82" s="16" t="s">
        <v>9</v>
      </c>
      <c r="C82" s="21" t="s">
        <v>737</v>
      </c>
      <c r="D82" s="85" t="s">
        <v>327</v>
      </c>
      <c r="E82" s="103" t="s">
        <v>328</v>
      </c>
      <c r="F82" s="41">
        <v>0</v>
      </c>
      <c r="G82" s="39">
        <v>0</v>
      </c>
      <c r="H82" s="39">
        <v>0</v>
      </c>
    </row>
    <row r="83" spans="1:8" s="32" customFormat="1" ht="25.5" x14ac:dyDescent="0.2">
      <c r="A83" s="5" t="s">
        <v>140</v>
      </c>
      <c r="B83" s="5" t="s">
        <v>9</v>
      </c>
      <c r="C83" s="87">
        <v>9900000000</v>
      </c>
      <c r="D83" s="5"/>
      <c r="E83" s="88" t="s">
        <v>202</v>
      </c>
      <c r="F83" s="101">
        <f>F84+F95+F90+F103</f>
        <v>34943</v>
      </c>
      <c r="G83" s="101">
        <f>G84+G95+G90+G103</f>
        <v>34367.5</v>
      </c>
      <c r="H83" s="101">
        <f>H84+H95+H90+H103</f>
        <v>34369.399999999994</v>
      </c>
    </row>
    <row r="84" spans="1:8" s="32" customFormat="1" ht="25.5" x14ac:dyDescent="0.2">
      <c r="A84" s="16" t="s">
        <v>140</v>
      </c>
      <c r="B84" s="16" t="s">
        <v>9</v>
      </c>
      <c r="C84" s="80">
        <v>9930000000</v>
      </c>
      <c r="D84" s="16"/>
      <c r="E84" s="22" t="s">
        <v>58</v>
      </c>
      <c r="F84" s="39">
        <f>F85+F88</f>
        <v>777.2</v>
      </c>
      <c r="G84" s="39">
        <f t="shared" ref="G84:H84" si="9">G85+G88</f>
        <v>201.70000000000002</v>
      </c>
      <c r="H84" s="39">
        <f t="shared" si="9"/>
        <v>203.60000000000002</v>
      </c>
    </row>
    <row r="85" spans="1:8" s="32" customFormat="1" ht="38.25" x14ac:dyDescent="0.2">
      <c r="A85" s="16" t="s">
        <v>140</v>
      </c>
      <c r="B85" s="16" t="s">
        <v>9</v>
      </c>
      <c r="C85" s="80">
        <v>9930010540</v>
      </c>
      <c r="D85" s="16"/>
      <c r="E85" s="22" t="s">
        <v>21</v>
      </c>
      <c r="F85" s="39">
        <f>F86+F87</f>
        <v>199.8</v>
      </c>
      <c r="G85" s="39">
        <f>G86+G87</f>
        <v>201.70000000000002</v>
      </c>
      <c r="H85" s="39">
        <f>H86+H87</f>
        <v>203.60000000000002</v>
      </c>
    </row>
    <row r="86" spans="1:8" s="32" customFormat="1" ht="38.25" x14ac:dyDescent="0.2">
      <c r="A86" s="16" t="s">
        <v>140</v>
      </c>
      <c r="B86" s="16" t="s">
        <v>9</v>
      </c>
      <c r="C86" s="80">
        <v>9930010540</v>
      </c>
      <c r="D86" s="16" t="s">
        <v>105</v>
      </c>
      <c r="E86" s="108" t="s">
        <v>106</v>
      </c>
      <c r="F86" s="39">
        <v>171.3</v>
      </c>
      <c r="G86" s="39">
        <v>171.3</v>
      </c>
      <c r="H86" s="39">
        <v>171.3</v>
      </c>
    </row>
    <row r="87" spans="1:8" s="32" customFormat="1" ht="38.25" x14ac:dyDescent="0.2">
      <c r="A87" s="16" t="s">
        <v>140</v>
      </c>
      <c r="B87" s="16" t="s">
        <v>9</v>
      </c>
      <c r="C87" s="80">
        <v>9930010540</v>
      </c>
      <c r="D87" s="85" t="s">
        <v>327</v>
      </c>
      <c r="E87" s="103" t="s">
        <v>328</v>
      </c>
      <c r="F87" s="39">
        <v>28.5</v>
      </c>
      <c r="G87" s="39">
        <v>30.4</v>
      </c>
      <c r="H87" s="39">
        <v>32.299999999999997</v>
      </c>
    </row>
    <row r="88" spans="1:8" s="32" customFormat="1" ht="38.25" x14ac:dyDescent="0.2">
      <c r="A88" s="16" t="s">
        <v>140</v>
      </c>
      <c r="B88" s="16" t="s">
        <v>9</v>
      </c>
      <c r="C88" s="80">
        <v>9930054690</v>
      </c>
      <c r="D88" s="85"/>
      <c r="E88" s="103" t="s">
        <v>880</v>
      </c>
      <c r="F88" s="39">
        <f>F89</f>
        <v>577.4</v>
      </c>
      <c r="G88" s="39">
        <f t="shared" ref="G88:H88" si="10">G89</f>
        <v>0</v>
      </c>
      <c r="H88" s="39">
        <f t="shared" si="10"/>
        <v>0</v>
      </c>
    </row>
    <row r="89" spans="1:8" s="32" customFormat="1" ht="38.25" x14ac:dyDescent="0.2">
      <c r="A89" s="16" t="s">
        <v>140</v>
      </c>
      <c r="B89" s="16" t="s">
        <v>9</v>
      </c>
      <c r="C89" s="80">
        <v>9930054690</v>
      </c>
      <c r="D89" s="85" t="s">
        <v>327</v>
      </c>
      <c r="E89" s="103" t="s">
        <v>328</v>
      </c>
      <c r="F89" s="39">
        <v>577.4</v>
      </c>
      <c r="G89" s="39">
        <v>0</v>
      </c>
      <c r="H89" s="39">
        <v>0</v>
      </c>
    </row>
    <row r="90" spans="1:8" s="32" customFormat="1" ht="38.25" x14ac:dyDescent="0.2">
      <c r="A90" s="16" t="s">
        <v>140</v>
      </c>
      <c r="B90" s="16" t="s">
        <v>9</v>
      </c>
      <c r="C90" s="16" t="s">
        <v>32</v>
      </c>
      <c r="D90" s="16"/>
      <c r="E90" s="105" t="s">
        <v>56</v>
      </c>
      <c r="F90" s="39">
        <f>F91</f>
        <v>1202</v>
      </c>
      <c r="G90" s="39">
        <f t="shared" ref="G90:H90" si="11">G91</f>
        <v>1202</v>
      </c>
      <c r="H90" s="39">
        <f t="shared" si="11"/>
        <v>1202</v>
      </c>
    </row>
    <row r="91" spans="1:8" s="32" customFormat="1" ht="25.5" x14ac:dyDescent="0.2">
      <c r="A91" s="16" t="s">
        <v>140</v>
      </c>
      <c r="B91" s="16" t="s">
        <v>9</v>
      </c>
      <c r="C91" s="84" t="s">
        <v>295</v>
      </c>
      <c r="D91" s="16"/>
      <c r="E91" s="105" t="s">
        <v>57</v>
      </c>
      <c r="F91" s="39">
        <f>SUM(F92:F94)</f>
        <v>1202</v>
      </c>
      <c r="G91" s="39">
        <f>SUM(G92:G94)</f>
        <v>1202</v>
      </c>
      <c r="H91" s="39">
        <f>SUM(H92:H94)</f>
        <v>1202</v>
      </c>
    </row>
    <row r="92" spans="1:8" s="32" customFormat="1" ht="38.25" x14ac:dyDescent="0.2">
      <c r="A92" s="16" t="s">
        <v>140</v>
      </c>
      <c r="B92" s="16" t="s">
        <v>9</v>
      </c>
      <c r="C92" s="84" t="s">
        <v>295</v>
      </c>
      <c r="D92" s="85" t="s">
        <v>327</v>
      </c>
      <c r="E92" s="103" t="s">
        <v>328</v>
      </c>
      <c r="F92" s="39">
        <v>241</v>
      </c>
      <c r="G92" s="39">
        <v>241</v>
      </c>
      <c r="H92" s="39">
        <v>241</v>
      </c>
    </row>
    <row r="93" spans="1:8" s="32" customFormat="1" ht="14.25" x14ac:dyDescent="0.2">
      <c r="A93" s="16" t="s">
        <v>140</v>
      </c>
      <c r="B93" s="16" t="s">
        <v>9</v>
      </c>
      <c r="C93" s="84" t="s">
        <v>295</v>
      </c>
      <c r="D93" s="16" t="s">
        <v>133</v>
      </c>
      <c r="E93" s="103" t="s">
        <v>134</v>
      </c>
      <c r="F93" s="39">
        <v>359</v>
      </c>
      <c r="G93" s="39">
        <v>359</v>
      </c>
      <c r="H93" s="39">
        <v>359</v>
      </c>
    </row>
    <row r="94" spans="1:8" s="32" customFormat="1" ht="15" customHeight="1" x14ac:dyDescent="0.2">
      <c r="A94" s="16" t="s">
        <v>140</v>
      </c>
      <c r="B94" s="16" t="s">
        <v>9</v>
      </c>
      <c r="C94" s="84" t="s">
        <v>295</v>
      </c>
      <c r="D94" s="84" t="s">
        <v>184</v>
      </c>
      <c r="E94" s="103" t="s">
        <v>185</v>
      </c>
      <c r="F94" s="39">
        <v>602</v>
      </c>
      <c r="G94" s="39">
        <v>602</v>
      </c>
      <c r="H94" s="39">
        <v>602</v>
      </c>
    </row>
    <row r="95" spans="1:8" s="32" customFormat="1" ht="25.5" x14ac:dyDescent="0.2">
      <c r="A95" s="16" t="s">
        <v>140</v>
      </c>
      <c r="B95" s="16" t="s">
        <v>9</v>
      </c>
      <c r="C95" s="85" t="s">
        <v>292</v>
      </c>
      <c r="D95" s="16"/>
      <c r="E95" s="105" t="s">
        <v>293</v>
      </c>
      <c r="F95" s="39">
        <f>F96+F99</f>
        <v>32446.3</v>
      </c>
      <c r="G95" s="39">
        <f>G96+G99</f>
        <v>32446.3</v>
      </c>
      <c r="H95" s="39">
        <f>H96+H99</f>
        <v>32446.3</v>
      </c>
    </row>
    <row r="96" spans="1:8" s="32" customFormat="1" ht="38.25" x14ac:dyDescent="0.2">
      <c r="A96" s="16" t="s">
        <v>140</v>
      </c>
      <c r="B96" s="16" t="s">
        <v>9</v>
      </c>
      <c r="C96" s="21" t="s">
        <v>294</v>
      </c>
      <c r="D96" s="47"/>
      <c r="E96" s="54" t="s">
        <v>439</v>
      </c>
      <c r="F96" s="41">
        <f>SUM(F97:F98)</f>
        <v>8869.2000000000007</v>
      </c>
      <c r="G96" s="41">
        <f>SUM(G97:G98)</f>
        <v>8869.2000000000007</v>
      </c>
      <c r="H96" s="41">
        <f>SUM(H97:H98)</f>
        <v>8869.2000000000007</v>
      </c>
    </row>
    <row r="97" spans="1:8" s="32" customFormat="1" ht="25.5" x14ac:dyDescent="0.2">
      <c r="A97" s="16" t="s">
        <v>140</v>
      </c>
      <c r="B97" s="16" t="s">
        <v>9</v>
      </c>
      <c r="C97" s="21" t="s">
        <v>294</v>
      </c>
      <c r="D97" s="16" t="s">
        <v>107</v>
      </c>
      <c r="E97" s="108" t="s">
        <v>183</v>
      </c>
      <c r="F97" s="41">
        <v>8108.8</v>
      </c>
      <c r="G97" s="41">
        <v>8108.8</v>
      </c>
      <c r="H97" s="41">
        <v>8108.8</v>
      </c>
    </row>
    <row r="98" spans="1:8" s="32" customFormat="1" ht="38.25" x14ac:dyDescent="0.2">
      <c r="A98" s="16" t="s">
        <v>140</v>
      </c>
      <c r="B98" s="16" t="s">
        <v>9</v>
      </c>
      <c r="C98" s="21" t="s">
        <v>294</v>
      </c>
      <c r="D98" s="85" t="s">
        <v>327</v>
      </c>
      <c r="E98" s="103" t="s">
        <v>328</v>
      </c>
      <c r="F98" s="41">
        <v>760.4</v>
      </c>
      <c r="G98" s="41">
        <v>760.4</v>
      </c>
      <c r="H98" s="41">
        <v>760.4</v>
      </c>
    </row>
    <row r="99" spans="1:8" s="32" customFormat="1" ht="25.5" x14ac:dyDescent="0.2">
      <c r="A99" s="16" t="s">
        <v>140</v>
      </c>
      <c r="B99" s="16" t="s">
        <v>9</v>
      </c>
      <c r="C99" s="21" t="s">
        <v>296</v>
      </c>
      <c r="D99" s="47"/>
      <c r="E99" s="54" t="s">
        <v>440</v>
      </c>
      <c r="F99" s="41">
        <f>SUM(F100:F102)</f>
        <v>23577.1</v>
      </c>
      <c r="G99" s="41">
        <f>SUM(G100:G102)</f>
        <v>23577.1</v>
      </c>
      <c r="H99" s="41">
        <f>SUM(H100:H102)</f>
        <v>23577.1</v>
      </c>
    </row>
    <row r="100" spans="1:8" s="32" customFormat="1" ht="25.5" x14ac:dyDescent="0.2">
      <c r="A100" s="16" t="s">
        <v>140</v>
      </c>
      <c r="B100" s="16" t="s">
        <v>9</v>
      </c>
      <c r="C100" s="21" t="s">
        <v>296</v>
      </c>
      <c r="D100" s="16" t="s">
        <v>107</v>
      </c>
      <c r="E100" s="108" t="s">
        <v>183</v>
      </c>
      <c r="F100" s="41">
        <v>8142.2</v>
      </c>
      <c r="G100" s="41">
        <v>8142.2</v>
      </c>
      <c r="H100" s="41">
        <v>8142.2</v>
      </c>
    </row>
    <row r="101" spans="1:8" s="32" customFormat="1" ht="38.25" x14ac:dyDescent="0.2">
      <c r="A101" s="16" t="s">
        <v>140</v>
      </c>
      <c r="B101" s="16" t="s">
        <v>9</v>
      </c>
      <c r="C101" s="21" t="s">
        <v>296</v>
      </c>
      <c r="D101" s="85" t="s">
        <v>327</v>
      </c>
      <c r="E101" s="103" t="s">
        <v>328</v>
      </c>
      <c r="F101" s="41">
        <v>15321.3</v>
      </c>
      <c r="G101" s="41">
        <v>15321.3</v>
      </c>
      <c r="H101" s="41">
        <v>15321.3</v>
      </c>
    </row>
    <row r="102" spans="1:8" s="32" customFormat="1" ht="17.25" customHeight="1" x14ac:dyDescent="0.2">
      <c r="A102" s="16" t="s">
        <v>140</v>
      </c>
      <c r="B102" s="16" t="s">
        <v>9</v>
      </c>
      <c r="C102" s="21" t="s">
        <v>296</v>
      </c>
      <c r="D102" s="85" t="s">
        <v>184</v>
      </c>
      <c r="E102" s="103" t="s">
        <v>185</v>
      </c>
      <c r="F102" s="119">
        <v>113.6</v>
      </c>
      <c r="G102" s="119">
        <v>113.6</v>
      </c>
      <c r="H102" s="119">
        <v>113.6</v>
      </c>
    </row>
    <row r="103" spans="1:8" s="32" customFormat="1" ht="38.25" x14ac:dyDescent="0.2">
      <c r="A103" s="16" t="s">
        <v>140</v>
      </c>
      <c r="B103" s="16" t="s">
        <v>9</v>
      </c>
      <c r="C103" s="80">
        <v>9980000000</v>
      </c>
      <c r="D103" s="16"/>
      <c r="E103" s="54" t="s">
        <v>38</v>
      </c>
      <c r="F103" s="39">
        <f>F104</f>
        <v>517.5</v>
      </c>
      <c r="G103" s="39">
        <f>G104</f>
        <v>517.5</v>
      </c>
      <c r="H103" s="39">
        <f>H104</f>
        <v>517.5</v>
      </c>
    </row>
    <row r="104" spans="1:8" s="32" customFormat="1" ht="14.25" x14ac:dyDescent="0.2">
      <c r="A104" s="16" t="s">
        <v>140</v>
      </c>
      <c r="B104" s="16" t="s">
        <v>9</v>
      </c>
      <c r="C104" s="80" t="s">
        <v>55</v>
      </c>
      <c r="D104" s="16"/>
      <c r="E104" s="110" t="s">
        <v>442</v>
      </c>
      <c r="F104" s="39">
        <f>F105+F106</f>
        <v>517.5</v>
      </c>
      <c r="G104" s="39">
        <f>G105+G106</f>
        <v>517.5</v>
      </c>
      <c r="H104" s="39">
        <f>H105+H106</f>
        <v>517.5</v>
      </c>
    </row>
    <row r="105" spans="1:8" s="32" customFormat="1" ht="38.25" x14ac:dyDescent="0.2">
      <c r="A105" s="16" t="s">
        <v>140</v>
      </c>
      <c r="B105" s="16" t="s">
        <v>9</v>
      </c>
      <c r="C105" s="80" t="s">
        <v>55</v>
      </c>
      <c r="D105" s="16" t="s">
        <v>105</v>
      </c>
      <c r="E105" s="55" t="s">
        <v>106</v>
      </c>
      <c r="F105" s="39">
        <v>203.6</v>
      </c>
      <c r="G105" s="39">
        <v>203.6</v>
      </c>
      <c r="H105" s="39">
        <v>203.6</v>
      </c>
    </row>
    <row r="106" spans="1:8" s="32" customFormat="1" ht="38.25" x14ac:dyDescent="0.2">
      <c r="A106" s="16" t="s">
        <v>140</v>
      </c>
      <c r="B106" s="16" t="s">
        <v>9</v>
      </c>
      <c r="C106" s="80" t="s">
        <v>55</v>
      </c>
      <c r="D106" s="85" t="s">
        <v>327</v>
      </c>
      <c r="E106" s="103" t="s">
        <v>328</v>
      </c>
      <c r="F106" s="39">
        <v>313.89999999999998</v>
      </c>
      <c r="G106" s="39">
        <v>313.89999999999998</v>
      </c>
      <c r="H106" s="39">
        <v>313.89999999999998</v>
      </c>
    </row>
    <row r="107" spans="1:8" ht="45" x14ac:dyDescent="0.25">
      <c r="A107" s="4" t="s">
        <v>145</v>
      </c>
      <c r="B107" s="3"/>
      <c r="C107" s="3"/>
      <c r="D107" s="3"/>
      <c r="E107" s="49" t="s">
        <v>150</v>
      </c>
      <c r="F107" s="97">
        <f>F108+F113+F139</f>
        <v>7886.4000000000005</v>
      </c>
      <c r="G107" s="97">
        <f>G108+G113+G139</f>
        <v>7658.0000000000009</v>
      </c>
      <c r="H107" s="97">
        <f>H108+H113+H139</f>
        <v>7615.1</v>
      </c>
    </row>
    <row r="108" spans="1:8" ht="15" x14ac:dyDescent="0.25">
      <c r="A108" s="28" t="s">
        <v>145</v>
      </c>
      <c r="B108" s="28" t="s">
        <v>146</v>
      </c>
      <c r="C108" s="28"/>
      <c r="D108" s="34"/>
      <c r="E108" s="46" t="s">
        <v>23</v>
      </c>
      <c r="F108" s="40">
        <f>F111</f>
        <v>1124.4000000000001</v>
      </c>
      <c r="G108" s="40">
        <f>G111</f>
        <v>1118.3</v>
      </c>
      <c r="H108" s="40">
        <f>H111</f>
        <v>1075.4000000000001</v>
      </c>
    </row>
    <row r="109" spans="1:8" ht="25.5" x14ac:dyDescent="0.2">
      <c r="A109" s="16" t="s">
        <v>145</v>
      </c>
      <c r="B109" s="16" t="s">
        <v>146</v>
      </c>
      <c r="C109" s="80">
        <v>9900000000</v>
      </c>
      <c r="D109" s="34"/>
      <c r="E109" s="55" t="s">
        <v>202</v>
      </c>
      <c r="F109" s="41">
        <f t="shared" ref="F109:H110" si="12">F110</f>
        <v>1124.4000000000001</v>
      </c>
      <c r="G109" s="41">
        <f t="shared" si="12"/>
        <v>1118.3</v>
      </c>
      <c r="H109" s="41">
        <f t="shared" si="12"/>
        <v>1075.4000000000001</v>
      </c>
    </row>
    <row r="110" spans="1:8" ht="25.5" x14ac:dyDescent="0.2">
      <c r="A110" s="16" t="s">
        <v>145</v>
      </c>
      <c r="B110" s="16" t="s">
        <v>146</v>
      </c>
      <c r="C110" s="80">
        <v>9930000000</v>
      </c>
      <c r="D110" s="16"/>
      <c r="E110" s="22" t="s">
        <v>58</v>
      </c>
      <c r="F110" s="41">
        <f t="shared" si="12"/>
        <v>1124.4000000000001</v>
      </c>
      <c r="G110" s="41">
        <f t="shared" si="12"/>
        <v>1118.3</v>
      </c>
      <c r="H110" s="41">
        <f t="shared" si="12"/>
        <v>1075.4000000000001</v>
      </c>
    </row>
    <row r="111" spans="1:8" ht="51" x14ac:dyDescent="0.2">
      <c r="A111" s="16" t="s">
        <v>145</v>
      </c>
      <c r="B111" s="16" t="s">
        <v>146</v>
      </c>
      <c r="C111" s="80">
        <v>9930059302</v>
      </c>
      <c r="D111" s="16"/>
      <c r="E111" s="168" t="s">
        <v>692</v>
      </c>
      <c r="F111" s="39">
        <f>SUM(F112:F112)</f>
        <v>1124.4000000000001</v>
      </c>
      <c r="G111" s="39">
        <f>SUM(G112:G112)</f>
        <v>1118.3</v>
      </c>
      <c r="H111" s="39">
        <f>SUM(H112:H112)</f>
        <v>1075.4000000000001</v>
      </c>
    </row>
    <row r="112" spans="1:8" ht="38.25" x14ac:dyDescent="0.2">
      <c r="A112" s="16" t="s">
        <v>145</v>
      </c>
      <c r="B112" s="16" t="s">
        <v>146</v>
      </c>
      <c r="C112" s="80">
        <v>9930059302</v>
      </c>
      <c r="D112" s="16" t="s">
        <v>105</v>
      </c>
      <c r="E112" s="55" t="s">
        <v>106</v>
      </c>
      <c r="F112" s="39">
        <v>1124.4000000000001</v>
      </c>
      <c r="G112" s="39">
        <v>1118.3</v>
      </c>
      <c r="H112" s="39">
        <v>1075.4000000000001</v>
      </c>
    </row>
    <row r="113" spans="1:8" s="32" customFormat="1" ht="51.75" x14ac:dyDescent="0.25">
      <c r="A113" s="28" t="s">
        <v>145</v>
      </c>
      <c r="B113" s="28" t="s">
        <v>162</v>
      </c>
      <c r="C113" s="28"/>
      <c r="D113" s="34"/>
      <c r="E113" s="48" t="s">
        <v>822</v>
      </c>
      <c r="F113" s="40">
        <f>F114+F135</f>
        <v>6605.7000000000007</v>
      </c>
      <c r="G113" s="40">
        <f>G114+G135</f>
        <v>6505.7000000000007</v>
      </c>
      <c r="H113" s="40">
        <f>H114+H135</f>
        <v>6505.7000000000007</v>
      </c>
    </row>
    <row r="114" spans="1:8" s="32" customFormat="1" ht="64.5" x14ac:dyDescent="0.25">
      <c r="A114" s="21" t="s">
        <v>145</v>
      </c>
      <c r="B114" s="21" t="s">
        <v>162</v>
      </c>
      <c r="C114" s="73" t="s">
        <v>76</v>
      </c>
      <c r="D114" s="16"/>
      <c r="E114" s="64" t="s">
        <v>568</v>
      </c>
      <c r="F114" s="59">
        <f>F115+F120+F125+F130</f>
        <v>1700</v>
      </c>
      <c r="G114" s="59">
        <f>G115+G120+G125+G130</f>
        <v>1600</v>
      </c>
      <c r="H114" s="59">
        <f>H115+H120+H125+H130</f>
        <v>1600</v>
      </c>
    </row>
    <row r="115" spans="1:8" s="32" customFormat="1" ht="50.25" customHeight="1" x14ac:dyDescent="0.2">
      <c r="A115" s="21" t="s">
        <v>145</v>
      </c>
      <c r="B115" s="21" t="s">
        <v>162</v>
      </c>
      <c r="C115" s="52" t="s">
        <v>77</v>
      </c>
      <c r="D115" s="16"/>
      <c r="E115" s="48" t="s">
        <v>307</v>
      </c>
      <c r="F115" s="98">
        <f>F116+F118</f>
        <v>80</v>
      </c>
      <c r="G115" s="98">
        <f>G116+G118</f>
        <v>80</v>
      </c>
      <c r="H115" s="98">
        <f>H116+H118</f>
        <v>80</v>
      </c>
    </row>
    <row r="116" spans="1:8" s="32" customFormat="1" ht="38.25" x14ac:dyDescent="0.2">
      <c r="A116" s="21" t="s">
        <v>145</v>
      </c>
      <c r="B116" s="21" t="s">
        <v>162</v>
      </c>
      <c r="C116" s="74" t="s">
        <v>75</v>
      </c>
      <c r="D116" s="16"/>
      <c r="E116" s="105" t="s">
        <v>337</v>
      </c>
      <c r="F116" s="39">
        <f>F117</f>
        <v>49</v>
      </c>
      <c r="G116" s="39">
        <f>G117</f>
        <v>40</v>
      </c>
      <c r="H116" s="39">
        <f>H117</f>
        <v>40</v>
      </c>
    </row>
    <row r="117" spans="1:8" s="32" customFormat="1" ht="38.25" x14ac:dyDescent="0.2">
      <c r="A117" s="21" t="s">
        <v>145</v>
      </c>
      <c r="B117" s="21" t="s">
        <v>162</v>
      </c>
      <c r="C117" s="74" t="s">
        <v>75</v>
      </c>
      <c r="D117" s="85" t="s">
        <v>327</v>
      </c>
      <c r="E117" s="103" t="s">
        <v>328</v>
      </c>
      <c r="F117" s="39">
        <v>49</v>
      </c>
      <c r="G117" s="39">
        <v>40</v>
      </c>
      <c r="H117" s="39">
        <v>40</v>
      </c>
    </row>
    <row r="118" spans="1:8" s="32" customFormat="1" ht="51" x14ac:dyDescent="0.2">
      <c r="A118" s="21" t="s">
        <v>145</v>
      </c>
      <c r="B118" s="21" t="s">
        <v>162</v>
      </c>
      <c r="C118" s="74" t="s">
        <v>78</v>
      </c>
      <c r="D118" s="16"/>
      <c r="E118" s="105" t="s">
        <v>312</v>
      </c>
      <c r="F118" s="41">
        <f>F119</f>
        <v>31</v>
      </c>
      <c r="G118" s="41">
        <f>G119</f>
        <v>40</v>
      </c>
      <c r="H118" s="41">
        <f>H119</f>
        <v>40</v>
      </c>
    </row>
    <row r="119" spans="1:8" s="32" customFormat="1" ht="38.25" x14ac:dyDescent="0.2">
      <c r="A119" s="21" t="s">
        <v>145</v>
      </c>
      <c r="B119" s="21" t="s">
        <v>162</v>
      </c>
      <c r="C119" s="74" t="s">
        <v>78</v>
      </c>
      <c r="D119" s="85" t="s">
        <v>327</v>
      </c>
      <c r="E119" s="103" t="s">
        <v>328</v>
      </c>
      <c r="F119" s="41">
        <v>31</v>
      </c>
      <c r="G119" s="41">
        <v>40</v>
      </c>
      <c r="H119" s="41">
        <v>40</v>
      </c>
    </row>
    <row r="120" spans="1:8" s="32" customFormat="1" ht="38.25" x14ac:dyDescent="0.2">
      <c r="A120" s="21" t="s">
        <v>145</v>
      </c>
      <c r="B120" s="21" t="s">
        <v>162</v>
      </c>
      <c r="C120" s="52" t="s">
        <v>79</v>
      </c>
      <c r="D120" s="16"/>
      <c r="E120" s="48" t="s">
        <v>301</v>
      </c>
      <c r="F120" s="98">
        <f>F121+F123</f>
        <v>1600</v>
      </c>
      <c r="G120" s="98">
        <f>G121+G123</f>
        <v>1500</v>
      </c>
      <c r="H120" s="98">
        <f>H121+H123</f>
        <v>1500</v>
      </c>
    </row>
    <row r="121" spans="1:8" s="32" customFormat="1" ht="51" x14ac:dyDescent="0.2">
      <c r="A121" s="21" t="s">
        <v>145</v>
      </c>
      <c r="B121" s="21" t="s">
        <v>162</v>
      </c>
      <c r="C121" s="74" t="s">
        <v>80</v>
      </c>
      <c r="D121" s="16"/>
      <c r="E121" s="103" t="s">
        <v>622</v>
      </c>
      <c r="F121" s="41">
        <f>F122</f>
        <v>916.8</v>
      </c>
      <c r="G121" s="41">
        <f>G122</f>
        <v>916.8</v>
      </c>
      <c r="H121" s="41">
        <f>H122</f>
        <v>916.8</v>
      </c>
    </row>
    <row r="122" spans="1:8" s="32" customFormat="1" ht="38.25" x14ac:dyDescent="0.2">
      <c r="A122" s="21" t="s">
        <v>145</v>
      </c>
      <c r="B122" s="21" t="s">
        <v>162</v>
      </c>
      <c r="C122" s="74" t="s">
        <v>80</v>
      </c>
      <c r="D122" s="85" t="s">
        <v>327</v>
      </c>
      <c r="E122" s="103" t="s">
        <v>328</v>
      </c>
      <c r="F122" s="41">
        <v>916.8</v>
      </c>
      <c r="G122" s="41">
        <v>916.8</v>
      </c>
      <c r="H122" s="41">
        <v>916.8</v>
      </c>
    </row>
    <row r="123" spans="1:8" s="32" customFormat="1" ht="51" x14ac:dyDescent="0.2">
      <c r="A123" s="21" t="s">
        <v>145</v>
      </c>
      <c r="B123" s="21" t="s">
        <v>162</v>
      </c>
      <c r="C123" s="74" t="s">
        <v>620</v>
      </c>
      <c r="D123" s="16"/>
      <c r="E123" s="103" t="s">
        <v>621</v>
      </c>
      <c r="F123" s="41">
        <f>SUM(F124:F124)</f>
        <v>683.2</v>
      </c>
      <c r="G123" s="41">
        <f>SUM(G124:G124)</f>
        <v>583.20000000000005</v>
      </c>
      <c r="H123" s="41">
        <f>SUM(H124:H124)</f>
        <v>583.20000000000005</v>
      </c>
    </row>
    <row r="124" spans="1:8" s="32" customFormat="1" ht="38.25" x14ac:dyDescent="0.2">
      <c r="A124" s="21" t="s">
        <v>145</v>
      </c>
      <c r="B124" s="21" t="s">
        <v>162</v>
      </c>
      <c r="C124" s="74" t="s">
        <v>620</v>
      </c>
      <c r="D124" s="85" t="s">
        <v>327</v>
      </c>
      <c r="E124" s="103" t="s">
        <v>328</v>
      </c>
      <c r="F124" s="41">
        <v>683.2</v>
      </c>
      <c r="G124" s="41">
        <v>583.20000000000005</v>
      </c>
      <c r="H124" s="41">
        <v>583.20000000000005</v>
      </c>
    </row>
    <row r="125" spans="1:8" s="32" customFormat="1" ht="51" x14ac:dyDescent="0.2">
      <c r="A125" s="21" t="s">
        <v>145</v>
      </c>
      <c r="B125" s="21" t="s">
        <v>162</v>
      </c>
      <c r="C125" s="52" t="s">
        <v>81</v>
      </c>
      <c r="D125" s="16"/>
      <c r="E125" s="48" t="s">
        <v>388</v>
      </c>
      <c r="F125" s="98">
        <f>F126+F128</f>
        <v>5</v>
      </c>
      <c r="G125" s="98">
        <f>G126+G128</f>
        <v>5</v>
      </c>
      <c r="H125" s="98">
        <f>H126+H128</f>
        <v>5</v>
      </c>
    </row>
    <row r="126" spans="1:8" s="32" customFormat="1" ht="25.5" x14ac:dyDescent="0.2">
      <c r="A126" s="21" t="s">
        <v>145</v>
      </c>
      <c r="B126" s="21" t="s">
        <v>162</v>
      </c>
      <c r="C126" s="74" t="s">
        <v>82</v>
      </c>
      <c r="D126" s="16"/>
      <c r="E126" s="103" t="s">
        <v>389</v>
      </c>
      <c r="F126" s="41">
        <f>F127</f>
        <v>4</v>
      </c>
      <c r="G126" s="41">
        <f>G127</f>
        <v>4</v>
      </c>
      <c r="H126" s="41">
        <f>H127</f>
        <v>4</v>
      </c>
    </row>
    <row r="127" spans="1:8" s="32" customFormat="1" ht="38.25" x14ac:dyDescent="0.2">
      <c r="A127" s="21" t="s">
        <v>145</v>
      </c>
      <c r="B127" s="21" t="s">
        <v>162</v>
      </c>
      <c r="C127" s="74" t="s">
        <v>82</v>
      </c>
      <c r="D127" s="85" t="s">
        <v>327</v>
      </c>
      <c r="E127" s="103" t="s">
        <v>328</v>
      </c>
      <c r="F127" s="41">
        <v>4</v>
      </c>
      <c r="G127" s="41">
        <v>4</v>
      </c>
      <c r="H127" s="41">
        <v>4</v>
      </c>
    </row>
    <row r="128" spans="1:8" s="32" customFormat="1" ht="38.25" x14ac:dyDescent="0.2">
      <c r="A128" s="21" t="s">
        <v>145</v>
      </c>
      <c r="B128" s="21" t="s">
        <v>162</v>
      </c>
      <c r="C128" s="74" t="s">
        <v>83</v>
      </c>
      <c r="D128" s="16"/>
      <c r="E128" s="103" t="s">
        <v>342</v>
      </c>
      <c r="F128" s="41">
        <f>F129</f>
        <v>1</v>
      </c>
      <c r="G128" s="41">
        <f>G129</f>
        <v>1</v>
      </c>
      <c r="H128" s="41">
        <f>H129</f>
        <v>1</v>
      </c>
    </row>
    <row r="129" spans="1:8" s="32" customFormat="1" ht="38.25" x14ac:dyDescent="0.2">
      <c r="A129" s="21" t="s">
        <v>145</v>
      </c>
      <c r="B129" s="21" t="s">
        <v>162</v>
      </c>
      <c r="C129" s="74" t="s">
        <v>83</v>
      </c>
      <c r="D129" s="85" t="s">
        <v>327</v>
      </c>
      <c r="E129" s="103" t="s">
        <v>328</v>
      </c>
      <c r="F129" s="41">
        <v>1</v>
      </c>
      <c r="G129" s="41">
        <v>1</v>
      </c>
      <c r="H129" s="41">
        <v>1</v>
      </c>
    </row>
    <row r="130" spans="1:8" s="32" customFormat="1" ht="63.75" x14ac:dyDescent="0.2">
      <c r="A130" s="21" t="s">
        <v>145</v>
      </c>
      <c r="B130" s="21" t="s">
        <v>162</v>
      </c>
      <c r="C130" s="52" t="s">
        <v>84</v>
      </c>
      <c r="D130" s="16"/>
      <c r="E130" s="48" t="s">
        <v>308</v>
      </c>
      <c r="F130" s="98">
        <f>F131+F133</f>
        <v>15</v>
      </c>
      <c r="G130" s="98">
        <f>G131+G133</f>
        <v>15</v>
      </c>
      <c r="H130" s="98">
        <f>H131+H133</f>
        <v>15</v>
      </c>
    </row>
    <row r="131" spans="1:8" s="32" customFormat="1" ht="27.75" customHeight="1" x14ac:dyDescent="0.2">
      <c r="A131" s="21" t="s">
        <v>145</v>
      </c>
      <c r="B131" s="21" t="s">
        <v>162</v>
      </c>
      <c r="C131" s="74" t="s">
        <v>85</v>
      </c>
      <c r="D131" s="16"/>
      <c r="E131" s="103" t="s">
        <v>389</v>
      </c>
      <c r="F131" s="41">
        <f>F132</f>
        <v>12</v>
      </c>
      <c r="G131" s="41">
        <f>G132</f>
        <v>12</v>
      </c>
      <c r="H131" s="41">
        <f>H132</f>
        <v>12</v>
      </c>
    </row>
    <row r="132" spans="1:8" s="32" customFormat="1" ht="38.25" x14ac:dyDescent="0.2">
      <c r="A132" s="21" t="s">
        <v>145</v>
      </c>
      <c r="B132" s="21" t="s">
        <v>162</v>
      </c>
      <c r="C132" s="74" t="s">
        <v>85</v>
      </c>
      <c r="D132" s="85" t="s">
        <v>327</v>
      </c>
      <c r="E132" s="103" t="s">
        <v>328</v>
      </c>
      <c r="F132" s="41">
        <v>12</v>
      </c>
      <c r="G132" s="41">
        <v>12</v>
      </c>
      <c r="H132" s="41">
        <v>12</v>
      </c>
    </row>
    <row r="133" spans="1:8" s="32" customFormat="1" ht="38.25" x14ac:dyDescent="0.2">
      <c r="A133" s="21" t="s">
        <v>145</v>
      </c>
      <c r="B133" s="21" t="s">
        <v>162</v>
      </c>
      <c r="C133" s="74" t="s">
        <v>86</v>
      </c>
      <c r="D133" s="16"/>
      <c r="E133" s="103" t="s">
        <v>344</v>
      </c>
      <c r="F133" s="41">
        <f>F134</f>
        <v>3</v>
      </c>
      <c r="G133" s="41">
        <f>G134</f>
        <v>3</v>
      </c>
      <c r="H133" s="41">
        <f>H134</f>
        <v>3</v>
      </c>
    </row>
    <row r="134" spans="1:8" s="32" customFormat="1" ht="38.25" x14ac:dyDescent="0.2">
      <c r="A134" s="21" t="s">
        <v>145</v>
      </c>
      <c r="B134" s="21" t="s">
        <v>162</v>
      </c>
      <c r="C134" s="74" t="s">
        <v>86</v>
      </c>
      <c r="D134" s="85" t="s">
        <v>327</v>
      </c>
      <c r="E134" s="103" t="s">
        <v>328</v>
      </c>
      <c r="F134" s="41">
        <v>3</v>
      </c>
      <c r="G134" s="41">
        <v>3</v>
      </c>
      <c r="H134" s="41">
        <v>3</v>
      </c>
    </row>
    <row r="135" spans="1:8" s="32" customFormat="1" ht="25.5" x14ac:dyDescent="0.2">
      <c r="A135" s="83" t="s">
        <v>145</v>
      </c>
      <c r="B135" s="83" t="s">
        <v>162</v>
      </c>
      <c r="C135" s="73" t="s">
        <v>292</v>
      </c>
      <c r="D135" s="33"/>
      <c r="E135" s="88" t="s">
        <v>202</v>
      </c>
      <c r="F135" s="61">
        <f>F136</f>
        <v>4905.7000000000007</v>
      </c>
      <c r="G135" s="61">
        <f>G136</f>
        <v>4905.7000000000007</v>
      </c>
      <c r="H135" s="61">
        <f>H136</f>
        <v>4905.7000000000007</v>
      </c>
    </row>
    <row r="136" spans="1:8" s="32" customFormat="1" ht="25.5" x14ac:dyDescent="0.2">
      <c r="A136" s="21" t="s">
        <v>145</v>
      </c>
      <c r="B136" s="21" t="s">
        <v>162</v>
      </c>
      <c r="C136" s="21" t="s">
        <v>291</v>
      </c>
      <c r="D136" s="16"/>
      <c r="E136" s="54" t="s">
        <v>431</v>
      </c>
      <c r="F136" s="41">
        <f>F137+F138</f>
        <v>4905.7000000000007</v>
      </c>
      <c r="G136" s="41">
        <f t="shared" ref="G136:H136" si="13">G137+G138</f>
        <v>4905.7000000000007</v>
      </c>
      <c r="H136" s="41">
        <f t="shared" si="13"/>
        <v>4905.7000000000007</v>
      </c>
    </row>
    <row r="137" spans="1:8" s="32" customFormat="1" ht="25.5" x14ac:dyDescent="0.2">
      <c r="A137" s="21" t="s">
        <v>145</v>
      </c>
      <c r="B137" s="21" t="s">
        <v>162</v>
      </c>
      <c r="C137" s="21" t="s">
        <v>291</v>
      </c>
      <c r="D137" s="16" t="s">
        <v>107</v>
      </c>
      <c r="E137" s="108" t="s">
        <v>183</v>
      </c>
      <c r="F137" s="41">
        <v>4615.6000000000004</v>
      </c>
      <c r="G137" s="41">
        <v>4615.6000000000004</v>
      </c>
      <c r="H137" s="41">
        <v>4615.6000000000004</v>
      </c>
    </row>
    <row r="138" spans="1:8" s="32" customFormat="1" ht="38.25" x14ac:dyDescent="0.2">
      <c r="A138" s="21" t="s">
        <v>145</v>
      </c>
      <c r="B138" s="21" t="s">
        <v>162</v>
      </c>
      <c r="C138" s="21" t="s">
        <v>291</v>
      </c>
      <c r="D138" s="85" t="s">
        <v>327</v>
      </c>
      <c r="E138" s="103" t="s">
        <v>328</v>
      </c>
      <c r="F138" s="41">
        <v>290.10000000000002</v>
      </c>
      <c r="G138" s="41">
        <v>290.10000000000002</v>
      </c>
      <c r="H138" s="41">
        <v>290.10000000000002</v>
      </c>
    </row>
    <row r="139" spans="1:8" s="32" customFormat="1" ht="39" x14ac:dyDescent="0.25">
      <c r="A139" s="28" t="s">
        <v>145</v>
      </c>
      <c r="B139" s="28" t="s">
        <v>173</v>
      </c>
      <c r="C139" s="28"/>
      <c r="D139" s="34"/>
      <c r="E139" s="46" t="s">
        <v>27</v>
      </c>
      <c r="F139" s="40">
        <f>F140+F146</f>
        <v>156.30000000000001</v>
      </c>
      <c r="G139" s="40">
        <f>G140+G146</f>
        <v>34</v>
      </c>
      <c r="H139" s="40">
        <f>H140+H146</f>
        <v>34</v>
      </c>
    </row>
    <row r="140" spans="1:8" s="32" customFormat="1" ht="53.25" customHeight="1" x14ac:dyDescent="0.2">
      <c r="A140" s="73" t="s">
        <v>145</v>
      </c>
      <c r="B140" s="73" t="s">
        <v>173</v>
      </c>
      <c r="C140" s="73" t="s">
        <v>119</v>
      </c>
      <c r="D140" s="16"/>
      <c r="E140" s="53" t="s">
        <v>569</v>
      </c>
      <c r="F140" s="101">
        <f>F141</f>
        <v>134</v>
      </c>
      <c r="G140" s="101">
        <f>G141</f>
        <v>34</v>
      </c>
      <c r="H140" s="101">
        <f>H141</f>
        <v>34</v>
      </c>
    </row>
    <row r="141" spans="1:8" s="32" customFormat="1" ht="51" x14ac:dyDescent="0.2">
      <c r="A141" s="21" t="s">
        <v>145</v>
      </c>
      <c r="B141" s="21" t="s">
        <v>173</v>
      </c>
      <c r="C141" s="52" t="s">
        <v>120</v>
      </c>
      <c r="D141" s="16"/>
      <c r="E141" s="60" t="s">
        <v>272</v>
      </c>
      <c r="F141" s="58">
        <f>F142+F144</f>
        <v>134</v>
      </c>
      <c r="G141" s="58">
        <f>G142+G144</f>
        <v>34</v>
      </c>
      <c r="H141" s="58">
        <f>H142+H144</f>
        <v>34</v>
      </c>
    </row>
    <row r="142" spans="1:8" s="32" customFormat="1" ht="63.75" x14ac:dyDescent="0.2">
      <c r="A142" s="21" t="s">
        <v>145</v>
      </c>
      <c r="B142" s="21" t="s">
        <v>173</v>
      </c>
      <c r="C142" s="21" t="s">
        <v>273</v>
      </c>
      <c r="D142" s="16"/>
      <c r="E142" s="103" t="s">
        <v>628</v>
      </c>
      <c r="F142" s="41">
        <f>F143</f>
        <v>34</v>
      </c>
      <c r="G142" s="41">
        <f t="shared" ref="G142:H142" si="14">G143</f>
        <v>34</v>
      </c>
      <c r="H142" s="41">
        <f t="shared" si="14"/>
        <v>34</v>
      </c>
    </row>
    <row r="143" spans="1:8" s="32" customFormat="1" ht="25.5" x14ac:dyDescent="0.2">
      <c r="A143" s="21" t="s">
        <v>145</v>
      </c>
      <c r="B143" s="21" t="s">
        <v>173</v>
      </c>
      <c r="C143" s="21" t="s">
        <v>273</v>
      </c>
      <c r="D143" s="85" t="s">
        <v>107</v>
      </c>
      <c r="E143" s="55" t="s">
        <v>183</v>
      </c>
      <c r="F143" s="41">
        <v>34</v>
      </c>
      <c r="G143" s="41">
        <v>34</v>
      </c>
      <c r="H143" s="41">
        <v>34</v>
      </c>
    </row>
    <row r="144" spans="1:8" s="32" customFormat="1" ht="38.25" x14ac:dyDescent="0.2">
      <c r="A144" s="21" t="s">
        <v>145</v>
      </c>
      <c r="B144" s="21" t="s">
        <v>173</v>
      </c>
      <c r="C144" s="21" t="s">
        <v>862</v>
      </c>
      <c r="D144" s="85"/>
      <c r="E144" s="103" t="s">
        <v>863</v>
      </c>
      <c r="F144" s="41">
        <f>F145</f>
        <v>100</v>
      </c>
      <c r="G144" s="41">
        <f>G145</f>
        <v>0</v>
      </c>
      <c r="H144" s="41">
        <f>H145</f>
        <v>0</v>
      </c>
    </row>
    <row r="145" spans="1:8" s="32" customFormat="1" ht="38.25" x14ac:dyDescent="0.2">
      <c r="A145" s="21" t="s">
        <v>145</v>
      </c>
      <c r="B145" s="21" t="s">
        <v>173</v>
      </c>
      <c r="C145" s="21" t="s">
        <v>862</v>
      </c>
      <c r="D145" s="85" t="s">
        <v>327</v>
      </c>
      <c r="E145" s="103" t="s">
        <v>328</v>
      </c>
      <c r="F145" s="41">
        <v>100</v>
      </c>
      <c r="G145" s="41">
        <v>0</v>
      </c>
      <c r="H145" s="41">
        <v>0</v>
      </c>
    </row>
    <row r="146" spans="1:8" s="32" customFormat="1" ht="69" customHeight="1" x14ac:dyDescent="0.2">
      <c r="A146" s="73" t="s">
        <v>145</v>
      </c>
      <c r="B146" s="73" t="s">
        <v>173</v>
      </c>
      <c r="C146" s="73" t="s">
        <v>349</v>
      </c>
      <c r="D146" s="16"/>
      <c r="E146" s="64" t="s">
        <v>543</v>
      </c>
      <c r="F146" s="101">
        <f t="shared" ref="F146:H150" si="15">F147</f>
        <v>22.3</v>
      </c>
      <c r="G146" s="101">
        <f t="shared" si="15"/>
        <v>0</v>
      </c>
      <c r="H146" s="101">
        <f t="shared" si="15"/>
        <v>0</v>
      </c>
    </row>
    <row r="147" spans="1:8" s="32" customFormat="1" ht="51" x14ac:dyDescent="0.2">
      <c r="A147" s="21" t="s">
        <v>145</v>
      </c>
      <c r="B147" s="21" t="s">
        <v>173</v>
      </c>
      <c r="C147" s="52" t="s">
        <v>350</v>
      </c>
      <c r="D147" s="16"/>
      <c r="E147" s="48" t="s">
        <v>351</v>
      </c>
      <c r="F147" s="58">
        <f>F148+F150</f>
        <v>22.3</v>
      </c>
      <c r="G147" s="58">
        <f t="shared" si="15"/>
        <v>0</v>
      </c>
      <c r="H147" s="58">
        <f t="shared" si="15"/>
        <v>0</v>
      </c>
    </row>
    <row r="148" spans="1:8" s="32" customFormat="1" ht="38.25" x14ac:dyDescent="0.2">
      <c r="A148" s="21" t="s">
        <v>145</v>
      </c>
      <c r="B148" s="21" t="s">
        <v>173</v>
      </c>
      <c r="C148" s="21" t="s">
        <v>666</v>
      </c>
      <c r="D148" s="16"/>
      <c r="E148" s="103" t="s">
        <v>693</v>
      </c>
      <c r="F148" s="99">
        <f t="shared" si="15"/>
        <v>16.3</v>
      </c>
      <c r="G148" s="99">
        <f t="shared" si="15"/>
        <v>0</v>
      </c>
      <c r="H148" s="99">
        <f t="shared" si="15"/>
        <v>0</v>
      </c>
    </row>
    <row r="149" spans="1:8" s="32" customFormat="1" ht="38.25" x14ac:dyDescent="0.2">
      <c r="A149" s="21" t="s">
        <v>145</v>
      </c>
      <c r="B149" s="21" t="s">
        <v>173</v>
      </c>
      <c r="C149" s="21" t="s">
        <v>666</v>
      </c>
      <c r="D149" s="85" t="s">
        <v>327</v>
      </c>
      <c r="E149" s="103" t="s">
        <v>328</v>
      </c>
      <c r="F149" s="41">
        <v>16.3</v>
      </c>
      <c r="G149" s="41">
        <v>0</v>
      </c>
      <c r="H149" s="41">
        <v>0</v>
      </c>
    </row>
    <row r="150" spans="1:8" s="32" customFormat="1" ht="25.5" x14ac:dyDescent="0.2">
      <c r="A150" s="21" t="s">
        <v>145</v>
      </c>
      <c r="B150" s="21" t="s">
        <v>173</v>
      </c>
      <c r="C150" s="21" t="s">
        <v>668</v>
      </c>
      <c r="D150" s="16"/>
      <c r="E150" s="103" t="s">
        <v>669</v>
      </c>
      <c r="F150" s="99">
        <f t="shared" si="15"/>
        <v>6</v>
      </c>
      <c r="G150" s="99">
        <f t="shared" si="15"/>
        <v>0</v>
      </c>
      <c r="H150" s="99">
        <f t="shared" si="15"/>
        <v>0</v>
      </c>
    </row>
    <row r="151" spans="1:8" s="32" customFormat="1" ht="38.25" x14ac:dyDescent="0.2">
      <c r="A151" s="21" t="s">
        <v>145</v>
      </c>
      <c r="B151" s="21" t="s">
        <v>173</v>
      </c>
      <c r="C151" s="21" t="s">
        <v>668</v>
      </c>
      <c r="D151" s="85" t="s">
        <v>327</v>
      </c>
      <c r="E151" s="103" t="s">
        <v>328</v>
      </c>
      <c r="F151" s="41">
        <v>6</v>
      </c>
      <c r="G151" s="41">
        <v>0</v>
      </c>
      <c r="H151" s="41">
        <v>0</v>
      </c>
    </row>
    <row r="152" spans="1:8" s="32" customFormat="1" ht="15.75" x14ac:dyDescent="0.25">
      <c r="A152" s="4" t="s">
        <v>146</v>
      </c>
      <c r="B152" s="3"/>
      <c r="C152" s="3"/>
      <c r="D152" s="3"/>
      <c r="E152" s="49" t="s">
        <v>152</v>
      </c>
      <c r="F152" s="97">
        <f>F153+F158+F163+F172+F210</f>
        <v>151242.09999999998</v>
      </c>
      <c r="G152" s="97">
        <f>G153+G158+G163+G172+G210</f>
        <v>145641.4</v>
      </c>
      <c r="H152" s="97">
        <f>H153+H158+H163+H172+H210</f>
        <v>149307.80000000002</v>
      </c>
    </row>
    <row r="153" spans="1:8" s="32" customFormat="1" ht="15" x14ac:dyDescent="0.2">
      <c r="A153" s="47" t="s">
        <v>146</v>
      </c>
      <c r="B153" s="47" t="s">
        <v>140</v>
      </c>
      <c r="C153" s="30"/>
      <c r="D153" s="30"/>
      <c r="E153" s="45" t="s">
        <v>182</v>
      </c>
      <c r="F153" s="86">
        <f t="shared" ref="F153:H156" si="16">F154</f>
        <v>486.8</v>
      </c>
      <c r="G153" s="86">
        <f t="shared" si="16"/>
        <v>100</v>
      </c>
      <c r="H153" s="86">
        <f t="shared" si="16"/>
        <v>100</v>
      </c>
    </row>
    <row r="154" spans="1:8" s="32" customFormat="1" ht="51" customHeight="1" x14ac:dyDescent="0.25">
      <c r="A154" s="85" t="s">
        <v>146</v>
      </c>
      <c r="B154" s="85" t="s">
        <v>140</v>
      </c>
      <c r="C154" s="73" t="s">
        <v>101</v>
      </c>
      <c r="D154" s="35"/>
      <c r="E154" s="53" t="s">
        <v>570</v>
      </c>
      <c r="F154" s="97">
        <f t="shared" si="16"/>
        <v>486.8</v>
      </c>
      <c r="G154" s="97">
        <f t="shared" si="16"/>
        <v>100</v>
      </c>
      <c r="H154" s="97">
        <f t="shared" si="16"/>
        <v>100</v>
      </c>
    </row>
    <row r="155" spans="1:8" s="32" customFormat="1" ht="25.5" x14ac:dyDescent="0.2">
      <c r="A155" s="85" t="s">
        <v>146</v>
      </c>
      <c r="B155" s="85" t="s">
        <v>140</v>
      </c>
      <c r="C155" s="52" t="s">
        <v>39</v>
      </c>
      <c r="D155" s="21"/>
      <c r="E155" s="48" t="s">
        <v>258</v>
      </c>
      <c r="F155" s="40">
        <f t="shared" si="16"/>
        <v>486.8</v>
      </c>
      <c r="G155" s="40">
        <f t="shared" si="16"/>
        <v>100</v>
      </c>
      <c r="H155" s="40">
        <f t="shared" si="16"/>
        <v>100</v>
      </c>
    </row>
    <row r="156" spans="1:8" s="32" customFormat="1" ht="76.5" x14ac:dyDescent="0.2">
      <c r="A156" s="85" t="s">
        <v>146</v>
      </c>
      <c r="B156" s="85" t="s">
        <v>140</v>
      </c>
      <c r="C156" s="74" t="s">
        <v>330</v>
      </c>
      <c r="D156" s="16"/>
      <c r="E156" s="103" t="s">
        <v>260</v>
      </c>
      <c r="F156" s="41">
        <f t="shared" si="16"/>
        <v>486.8</v>
      </c>
      <c r="G156" s="41">
        <f t="shared" si="16"/>
        <v>100</v>
      </c>
      <c r="H156" s="41">
        <f t="shared" si="16"/>
        <v>100</v>
      </c>
    </row>
    <row r="157" spans="1:8" s="32" customFormat="1" ht="14.25" x14ac:dyDescent="0.2">
      <c r="A157" s="85" t="s">
        <v>146</v>
      </c>
      <c r="B157" s="85" t="s">
        <v>140</v>
      </c>
      <c r="C157" s="74" t="s">
        <v>330</v>
      </c>
      <c r="D157" s="21" t="s">
        <v>346</v>
      </c>
      <c r="E157" s="103" t="s">
        <v>345</v>
      </c>
      <c r="F157" s="41">
        <v>486.8</v>
      </c>
      <c r="G157" s="41">
        <v>100</v>
      </c>
      <c r="H157" s="41">
        <v>100</v>
      </c>
    </row>
    <row r="158" spans="1:8" s="32" customFormat="1" ht="14.25" x14ac:dyDescent="0.2">
      <c r="A158" s="30" t="s">
        <v>146</v>
      </c>
      <c r="B158" s="30" t="s">
        <v>147</v>
      </c>
      <c r="C158" s="30"/>
      <c r="D158" s="30"/>
      <c r="E158" s="45" t="s">
        <v>155</v>
      </c>
      <c r="F158" s="40">
        <f>F159</f>
        <v>324.2</v>
      </c>
      <c r="G158" s="40">
        <f t="shared" ref="G158:H158" si="17">G159</f>
        <v>63</v>
      </c>
      <c r="H158" s="40">
        <f t="shared" si="17"/>
        <v>63</v>
      </c>
    </row>
    <row r="159" spans="1:8" s="32" customFormat="1" ht="63.75" x14ac:dyDescent="0.2">
      <c r="A159" s="5" t="s">
        <v>146</v>
      </c>
      <c r="B159" s="5" t="s">
        <v>147</v>
      </c>
      <c r="C159" s="76">
        <v>400000000</v>
      </c>
      <c r="D159" s="30"/>
      <c r="E159" s="64" t="s">
        <v>546</v>
      </c>
      <c r="F159" s="101">
        <f>F160</f>
        <v>324.2</v>
      </c>
      <c r="G159" s="101">
        <f>G160</f>
        <v>63</v>
      </c>
      <c r="H159" s="101">
        <f>H160</f>
        <v>63</v>
      </c>
    </row>
    <row r="160" spans="1:8" s="32" customFormat="1" ht="51" x14ac:dyDescent="0.2">
      <c r="A160" s="16" t="s">
        <v>146</v>
      </c>
      <c r="B160" s="16" t="s">
        <v>147</v>
      </c>
      <c r="C160" s="75">
        <v>410000000</v>
      </c>
      <c r="D160" s="30"/>
      <c r="E160" s="46" t="s">
        <v>238</v>
      </c>
      <c r="F160" s="98">
        <f>F161</f>
        <v>324.2</v>
      </c>
      <c r="G160" s="98">
        <f t="shared" ref="G160:H160" si="18">G161</f>
        <v>63</v>
      </c>
      <c r="H160" s="98">
        <f t="shared" si="18"/>
        <v>63</v>
      </c>
    </row>
    <row r="161" spans="1:8" s="32" customFormat="1" ht="25.5" x14ac:dyDescent="0.2">
      <c r="A161" s="85" t="s">
        <v>146</v>
      </c>
      <c r="B161" s="85" t="s">
        <v>147</v>
      </c>
      <c r="C161" s="74" t="s">
        <v>471</v>
      </c>
      <c r="D161" s="16"/>
      <c r="E161" s="105" t="s">
        <v>247</v>
      </c>
      <c r="F161" s="39">
        <f>F162</f>
        <v>324.2</v>
      </c>
      <c r="G161" s="39">
        <f>G162</f>
        <v>63</v>
      </c>
      <c r="H161" s="39">
        <f>H162</f>
        <v>63</v>
      </c>
    </row>
    <row r="162" spans="1:8" s="32" customFormat="1" ht="38.25" x14ac:dyDescent="0.2">
      <c r="A162" s="85" t="s">
        <v>146</v>
      </c>
      <c r="B162" s="85" t="s">
        <v>147</v>
      </c>
      <c r="C162" s="74" t="s">
        <v>471</v>
      </c>
      <c r="D162" s="85" t="s">
        <v>327</v>
      </c>
      <c r="E162" s="103" t="s">
        <v>328</v>
      </c>
      <c r="F162" s="39">
        <v>324.2</v>
      </c>
      <c r="G162" s="39">
        <v>63</v>
      </c>
      <c r="H162" s="39">
        <v>63</v>
      </c>
    </row>
    <row r="163" spans="1:8" ht="14.25" x14ac:dyDescent="0.2">
      <c r="A163" s="30" t="s">
        <v>146</v>
      </c>
      <c r="B163" s="30" t="s">
        <v>153</v>
      </c>
      <c r="C163" s="30"/>
      <c r="D163" s="30"/>
      <c r="E163" s="27" t="s">
        <v>1</v>
      </c>
      <c r="F163" s="40">
        <f t="shared" ref="F163:H164" si="19">F164</f>
        <v>23843.8</v>
      </c>
      <c r="G163" s="40">
        <f t="shared" si="19"/>
        <v>24643.7</v>
      </c>
      <c r="H163" s="40">
        <f t="shared" si="19"/>
        <v>24474.3</v>
      </c>
    </row>
    <row r="164" spans="1:8" ht="64.5" customHeight="1" x14ac:dyDescent="0.2">
      <c r="A164" s="5" t="s">
        <v>146</v>
      </c>
      <c r="B164" s="5" t="s">
        <v>153</v>
      </c>
      <c r="C164" s="73" t="s">
        <v>111</v>
      </c>
      <c r="D164" s="30"/>
      <c r="E164" s="64" t="s">
        <v>548</v>
      </c>
      <c r="F164" s="101">
        <f t="shared" si="19"/>
        <v>23843.8</v>
      </c>
      <c r="G164" s="101">
        <f t="shared" si="19"/>
        <v>24643.7</v>
      </c>
      <c r="H164" s="101">
        <f t="shared" si="19"/>
        <v>24474.3</v>
      </c>
    </row>
    <row r="165" spans="1:8" ht="63.75" x14ac:dyDescent="0.2">
      <c r="A165" s="16" t="s">
        <v>146</v>
      </c>
      <c r="B165" s="16" t="s">
        <v>153</v>
      </c>
      <c r="C165" s="52" t="s">
        <v>331</v>
      </c>
      <c r="D165" s="30"/>
      <c r="E165" s="46" t="s">
        <v>271</v>
      </c>
      <c r="F165" s="98">
        <f>F166+F168+F170</f>
        <v>23843.8</v>
      </c>
      <c r="G165" s="98">
        <f t="shared" ref="G165:H165" si="20">G166+G168+G170</f>
        <v>24643.7</v>
      </c>
      <c r="H165" s="98">
        <f t="shared" si="20"/>
        <v>24474.3</v>
      </c>
    </row>
    <row r="166" spans="1:8" ht="76.5" x14ac:dyDescent="0.2">
      <c r="A166" s="16" t="s">
        <v>146</v>
      </c>
      <c r="B166" s="16" t="s">
        <v>153</v>
      </c>
      <c r="C166" s="74" t="s">
        <v>485</v>
      </c>
      <c r="D166" s="30"/>
      <c r="E166" s="102" t="s">
        <v>332</v>
      </c>
      <c r="F166" s="39">
        <f>F167</f>
        <v>4525.1000000000004</v>
      </c>
      <c r="G166" s="39">
        <f>G167</f>
        <v>4928.7</v>
      </c>
      <c r="H166" s="39">
        <f>H167</f>
        <v>4894.8</v>
      </c>
    </row>
    <row r="167" spans="1:8" ht="38.25" x14ac:dyDescent="0.2">
      <c r="A167" s="16" t="s">
        <v>146</v>
      </c>
      <c r="B167" s="16" t="s">
        <v>153</v>
      </c>
      <c r="C167" s="74" t="s">
        <v>485</v>
      </c>
      <c r="D167" s="85" t="s">
        <v>327</v>
      </c>
      <c r="E167" s="103" t="s">
        <v>328</v>
      </c>
      <c r="F167" s="39">
        <v>4525.1000000000004</v>
      </c>
      <c r="G167" s="39">
        <v>4928.7</v>
      </c>
      <c r="H167" s="39">
        <v>4894.8</v>
      </c>
    </row>
    <row r="168" spans="1:8" ht="78.75" customHeight="1" x14ac:dyDescent="0.2">
      <c r="A168" s="16" t="s">
        <v>146</v>
      </c>
      <c r="B168" s="16" t="s">
        <v>153</v>
      </c>
      <c r="C168" s="74" t="s">
        <v>490</v>
      </c>
      <c r="D168" s="16"/>
      <c r="E168" s="131" t="s">
        <v>494</v>
      </c>
      <c r="F168" s="39">
        <f>F169</f>
        <v>1218.4000000000001</v>
      </c>
      <c r="G168" s="39">
        <f>G169</f>
        <v>0</v>
      </c>
      <c r="H168" s="39">
        <f>H169</f>
        <v>0</v>
      </c>
    </row>
    <row r="169" spans="1:8" ht="38.25" x14ac:dyDescent="0.2">
      <c r="A169" s="16" t="s">
        <v>146</v>
      </c>
      <c r="B169" s="16" t="s">
        <v>153</v>
      </c>
      <c r="C169" s="74" t="s">
        <v>490</v>
      </c>
      <c r="D169" s="85" t="s">
        <v>327</v>
      </c>
      <c r="E169" s="103" t="s">
        <v>328</v>
      </c>
      <c r="F169" s="39">
        <v>1218.4000000000001</v>
      </c>
      <c r="G169" s="39">
        <v>0</v>
      </c>
      <c r="H169" s="39">
        <v>0</v>
      </c>
    </row>
    <row r="170" spans="1:8" ht="89.25" x14ac:dyDescent="0.2">
      <c r="A170" s="16" t="s">
        <v>146</v>
      </c>
      <c r="B170" s="16" t="s">
        <v>153</v>
      </c>
      <c r="C170" s="74">
        <v>920110300</v>
      </c>
      <c r="D170" s="85"/>
      <c r="E170" s="54" t="s">
        <v>640</v>
      </c>
      <c r="F170" s="39">
        <f>F171</f>
        <v>18100.3</v>
      </c>
      <c r="G170" s="39">
        <f>G171</f>
        <v>19715</v>
      </c>
      <c r="H170" s="39">
        <f>H171</f>
        <v>19579.5</v>
      </c>
    </row>
    <row r="171" spans="1:8" ht="38.25" x14ac:dyDescent="0.2">
      <c r="A171" s="16" t="s">
        <v>146</v>
      </c>
      <c r="B171" s="16" t="s">
        <v>153</v>
      </c>
      <c r="C171" s="74">
        <v>920110300</v>
      </c>
      <c r="D171" s="85" t="s">
        <v>327</v>
      </c>
      <c r="E171" s="103" t="s">
        <v>328</v>
      </c>
      <c r="F171" s="39">
        <v>18100.3</v>
      </c>
      <c r="G171" s="39">
        <v>19715</v>
      </c>
      <c r="H171" s="39">
        <v>19579.5</v>
      </c>
    </row>
    <row r="172" spans="1:8" ht="28.5" x14ac:dyDescent="0.2">
      <c r="A172" s="30" t="s">
        <v>146</v>
      </c>
      <c r="B172" s="30" t="s">
        <v>151</v>
      </c>
      <c r="C172" s="30"/>
      <c r="D172" s="30"/>
      <c r="E172" s="50" t="s">
        <v>300</v>
      </c>
      <c r="F172" s="40">
        <f>F173+F197+F207</f>
        <v>116074.4</v>
      </c>
      <c r="G172" s="40">
        <f t="shared" ref="G172:H172" si="21">G173+G197+G207</f>
        <v>119774.7</v>
      </c>
      <c r="H172" s="40">
        <f t="shared" si="21"/>
        <v>123610.50000000001</v>
      </c>
    </row>
    <row r="173" spans="1:8" ht="62.25" customHeight="1" x14ac:dyDescent="0.2">
      <c r="A173" s="5" t="s">
        <v>146</v>
      </c>
      <c r="B173" s="5" t="s">
        <v>151</v>
      </c>
      <c r="C173" s="73" t="s">
        <v>111</v>
      </c>
      <c r="D173" s="30"/>
      <c r="E173" s="64" t="s">
        <v>548</v>
      </c>
      <c r="F173" s="101">
        <f>F174</f>
        <v>109234.59999999999</v>
      </c>
      <c r="G173" s="101">
        <f>G174</f>
        <v>115050.5</v>
      </c>
      <c r="H173" s="101">
        <f>H174</f>
        <v>118893.20000000001</v>
      </c>
    </row>
    <row r="174" spans="1:8" ht="63.75" x14ac:dyDescent="0.2">
      <c r="A174" s="16" t="s">
        <v>146</v>
      </c>
      <c r="B174" s="16" t="s">
        <v>151</v>
      </c>
      <c r="C174" s="52" t="s">
        <v>112</v>
      </c>
      <c r="D174" s="30"/>
      <c r="E174" s="46" t="s">
        <v>237</v>
      </c>
      <c r="F174" s="98">
        <f>F175+F177+F179+F181+F183+F185+F187+F189+F191+F193+F195</f>
        <v>109234.59999999999</v>
      </c>
      <c r="G174" s="98">
        <f t="shared" ref="G174:H174" si="22">G175+G177+G179+G181+G183+G185+G187+G189+G191+G193+G195</f>
        <v>115050.5</v>
      </c>
      <c r="H174" s="98">
        <f t="shared" si="22"/>
        <v>118893.20000000001</v>
      </c>
    </row>
    <row r="175" spans="1:8" ht="89.25" x14ac:dyDescent="0.2">
      <c r="A175" s="16" t="s">
        <v>146</v>
      </c>
      <c r="B175" s="16" t="s">
        <v>151</v>
      </c>
      <c r="C175" s="79" t="s">
        <v>113</v>
      </c>
      <c r="D175" s="123"/>
      <c r="E175" s="120" t="s">
        <v>464</v>
      </c>
      <c r="F175" s="114">
        <f>F176</f>
        <v>12490</v>
      </c>
      <c r="G175" s="114">
        <f>G176</f>
        <v>15386.8</v>
      </c>
      <c r="H175" s="114">
        <f>H176</f>
        <v>15386.8</v>
      </c>
    </row>
    <row r="176" spans="1:8" ht="38.25" x14ac:dyDescent="0.2">
      <c r="A176" s="16" t="s">
        <v>146</v>
      </c>
      <c r="B176" s="16" t="s">
        <v>151</v>
      </c>
      <c r="C176" s="79" t="s">
        <v>113</v>
      </c>
      <c r="D176" s="85" t="s">
        <v>327</v>
      </c>
      <c r="E176" s="103" t="s">
        <v>328</v>
      </c>
      <c r="F176" s="114">
        <v>12490</v>
      </c>
      <c r="G176" s="114">
        <v>15386.8</v>
      </c>
      <c r="H176" s="114">
        <v>15386.8</v>
      </c>
    </row>
    <row r="177" spans="1:8" ht="63.75" customHeight="1" x14ac:dyDescent="0.2">
      <c r="A177" s="16" t="s">
        <v>146</v>
      </c>
      <c r="B177" s="16" t="s">
        <v>151</v>
      </c>
      <c r="C177" s="79">
        <v>910110520</v>
      </c>
      <c r="D177" s="123"/>
      <c r="E177" s="120" t="s">
        <v>268</v>
      </c>
      <c r="F177" s="114">
        <f>F178</f>
        <v>12239.2</v>
      </c>
      <c r="G177" s="114">
        <f>G178</f>
        <v>12728.8</v>
      </c>
      <c r="H177" s="114">
        <f>H178</f>
        <v>13238</v>
      </c>
    </row>
    <row r="178" spans="1:8" ht="38.25" x14ac:dyDescent="0.2">
      <c r="A178" s="16" t="s">
        <v>146</v>
      </c>
      <c r="B178" s="16" t="s">
        <v>151</v>
      </c>
      <c r="C178" s="79">
        <v>910110520</v>
      </c>
      <c r="D178" s="85" t="s">
        <v>327</v>
      </c>
      <c r="E178" s="103" t="s">
        <v>14</v>
      </c>
      <c r="F178" s="114">
        <v>12239.2</v>
      </c>
      <c r="G178" s="114">
        <v>12728.8</v>
      </c>
      <c r="H178" s="114">
        <v>13238</v>
      </c>
    </row>
    <row r="179" spans="1:8" ht="25.5" x14ac:dyDescent="0.2">
      <c r="A179" s="16" t="s">
        <v>146</v>
      </c>
      <c r="B179" s="16" t="s">
        <v>151</v>
      </c>
      <c r="C179" s="79" t="s">
        <v>270</v>
      </c>
      <c r="D179" s="129"/>
      <c r="E179" s="103" t="s">
        <v>269</v>
      </c>
      <c r="F179" s="114">
        <f>F180</f>
        <v>14293.5</v>
      </c>
      <c r="G179" s="114">
        <f>G180</f>
        <v>16457</v>
      </c>
      <c r="H179" s="114">
        <f>H180</f>
        <v>16457</v>
      </c>
    </row>
    <row r="180" spans="1:8" ht="38.25" x14ac:dyDescent="0.2">
      <c r="A180" s="16" t="s">
        <v>146</v>
      </c>
      <c r="B180" s="16" t="s">
        <v>151</v>
      </c>
      <c r="C180" s="79" t="s">
        <v>270</v>
      </c>
      <c r="D180" s="85" t="s">
        <v>327</v>
      </c>
      <c r="E180" s="103" t="s">
        <v>328</v>
      </c>
      <c r="F180" s="114">
        <v>14293.5</v>
      </c>
      <c r="G180" s="114">
        <v>16457</v>
      </c>
      <c r="H180" s="114">
        <v>16457</v>
      </c>
    </row>
    <row r="181" spans="1:8" ht="102" x14ac:dyDescent="0.2">
      <c r="A181" s="16" t="s">
        <v>146</v>
      </c>
      <c r="B181" s="16" t="s">
        <v>151</v>
      </c>
      <c r="C181" s="79" t="s">
        <v>899</v>
      </c>
      <c r="D181" s="129"/>
      <c r="E181" s="103" t="s">
        <v>900</v>
      </c>
      <c r="F181" s="114">
        <f>F182</f>
        <v>920</v>
      </c>
      <c r="G181" s="114">
        <f>G182</f>
        <v>0</v>
      </c>
      <c r="H181" s="114">
        <f>H182</f>
        <v>0</v>
      </c>
    </row>
    <row r="182" spans="1:8" ht="38.25" x14ac:dyDescent="0.2">
      <c r="A182" s="16" t="s">
        <v>146</v>
      </c>
      <c r="B182" s="16" t="s">
        <v>151</v>
      </c>
      <c r="C182" s="79" t="s">
        <v>899</v>
      </c>
      <c r="D182" s="85" t="s">
        <v>327</v>
      </c>
      <c r="E182" s="103" t="s">
        <v>328</v>
      </c>
      <c r="F182" s="114">
        <v>920</v>
      </c>
      <c r="G182" s="114">
        <v>0</v>
      </c>
      <c r="H182" s="114">
        <v>0</v>
      </c>
    </row>
    <row r="183" spans="1:8" ht="25.5" x14ac:dyDescent="0.2">
      <c r="A183" s="16" t="s">
        <v>146</v>
      </c>
      <c r="B183" s="16" t="s">
        <v>151</v>
      </c>
      <c r="C183" s="79" t="s">
        <v>901</v>
      </c>
      <c r="D183" s="85"/>
      <c r="E183" s="172" t="s">
        <v>902</v>
      </c>
      <c r="F183" s="114">
        <f>F184</f>
        <v>200</v>
      </c>
      <c r="G183" s="114">
        <f>G184</f>
        <v>0</v>
      </c>
      <c r="H183" s="114">
        <f>H184</f>
        <v>0</v>
      </c>
    </row>
    <row r="184" spans="1:8" ht="38.25" x14ac:dyDescent="0.2">
      <c r="A184" s="16" t="s">
        <v>146</v>
      </c>
      <c r="B184" s="16" t="s">
        <v>151</v>
      </c>
      <c r="C184" s="79" t="s">
        <v>901</v>
      </c>
      <c r="D184" s="85" t="s">
        <v>327</v>
      </c>
      <c r="E184" s="103" t="s">
        <v>328</v>
      </c>
      <c r="F184" s="114">
        <v>200</v>
      </c>
      <c r="G184" s="114">
        <v>0</v>
      </c>
      <c r="H184" s="114">
        <v>0</v>
      </c>
    </row>
    <row r="185" spans="1:8" ht="51" x14ac:dyDescent="0.2">
      <c r="A185" s="16" t="s">
        <v>146</v>
      </c>
      <c r="B185" s="16" t="s">
        <v>151</v>
      </c>
      <c r="C185" s="79" t="s">
        <v>642</v>
      </c>
      <c r="D185" s="85"/>
      <c r="E185" s="161" t="s">
        <v>641</v>
      </c>
      <c r="F185" s="114">
        <f>F186</f>
        <v>2328.1999999999998</v>
      </c>
      <c r="G185" s="114">
        <f>G186</f>
        <v>1243.2</v>
      </c>
      <c r="H185" s="114">
        <f>H186</f>
        <v>1260.5999999999999</v>
      </c>
    </row>
    <row r="186" spans="1:8" ht="38.25" x14ac:dyDescent="0.2">
      <c r="A186" s="16" t="s">
        <v>146</v>
      </c>
      <c r="B186" s="16" t="s">
        <v>151</v>
      </c>
      <c r="C186" s="79" t="s">
        <v>642</v>
      </c>
      <c r="D186" s="85" t="s">
        <v>327</v>
      </c>
      <c r="E186" s="103" t="s">
        <v>328</v>
      </c>
      <c r="F186" s="114">
        <v>2328.1999999999998</v>
      </c>
      <c r="G186" s="114">
        <v>1243.2</v>
      </c>
      <c r="H186" s="114">
        <v>1260.5999999999999</v>
      </c>
    </row>
    <row r="187" spans="1:8" ht="63.75" x14ac:dyDescent="0.2">
      <c r="A187" s="16" t="s">
        <v>146</v>
      </c>
      <c r="B187" s="16" t="s">
        <v>151</v>
      </c>
      <c r="C187" s="79">
        <v>910111020</v>
      </c>
      <c r="D187" s="85"/>
      <c r="E187" s="161" t="s">
        <v>643</v>
      </c>
      <c r="F187" s="114">
        <f>F188</f>
        <v>4781.6000000000004</v>
      </c>
      <c r="G187" s="114">
        <f>G188</f>
        <v>4972.8999999999996</v>
      </c>
      <c r="H187" s="114">
        <f>H188</f>
        <v>5042.5</v>
      </c>
    </row>
    <row r="188" spans="1:8" ht="38.25" x14ac:dyDescent="0.2">
      <c r="A188" s="16" t="s">
        <v>146</v>
      </c>
      <c r="B188" s="16" t="s">
        <v>151</v>
      </c>
      <c r="C188" s="79">
        <v>910111020</v>
      </c>
      <c r="D188" s="85" t="s">
        <v>327</v>
      </c>
      <c r="E188" s="103" t="s">
        <v>328</v>
      </c>
      <c r="F188" s="114">
        <v>4781.6000000000004</v>
      </c>
      <c r="G188" s="114">
        <v>4972.8999999999996</v>
      </c>
      <c r="H188" s="114">
        <v>5042.5</v>
      </c>
    </row>
    <row r="189" spans="1:8" ht="25.5" x14ac:dyDescent="0.2">
      <c r="A189" s="16" t="s">
        <v>146</v>
      </c>
      <c r="B189" s="16" t="s">
        <v>151</v>
      </c>
      <c r="C189" s="79" t="s">
        <v>637</v>
      </c>
      <c r="D189" s="85"/>
      <c r="E189" s="103" t="s">
        <v>638</v>
      </c>
      <c r="F189" s="114">
        <f>F190</f>
        <v>5551.9</v>
      </c>
      <c r="G189" s="114">
        <f>G190</f>
        <v>12852.4</v>
      </c>
      <c r="H189" s="114">
        <f>H190</f>
        <v>13501.7</v>
      </c>
    </row>
    <row r="190" spans="1:8" ht="38.25" x14ac:dyDescent="0.2">
      <c r="A190" s="16" t="s">
        <v>146</v>
      </c>
      <c r="B190" s="16" t="s">
        <v>151</v>
      </c>
      <c r="C190" s="79" t="s">
        <v>637</v>
      </c>
      <c r="D190" s="85" t="s">
        <v>327</v>
      </c>
      <c r="E190" s="103" t="s">
        <v>328</v>
      </c>
      <c r="F190" s="114">
        <v>5551.9</v>
      </c>
      <c r="G190" s="114">
        <v>12852.4</v>
      </c>
      <c r="H190" s="114">
        <v>13501.7</v>
      </c>
    </row>
    <row r="191" spans="1:8" ht="25.5" x14ac:dyDescent="0.2">
      <c r="A191" s="16" t="s">
        <v>146</v>
      </c>
      <c r="B191" s="16" t="s">
        <v>151</v>
      </c>
      <c r="C191" s="79">
        <v>910111050</v>
      </c>
      <c r="D191" s="85"/>
      <c r="E191" s="103" t="s">
        <v>639</v>
      </c>
      <c r="F191" s="114">
        <f>F192</f>
        <v>51113.8</v>
      </c>
      <c r="G191" s="114">
        <f>G192</f>
        <v>51409.4</v>
      </c>
      <c r="H191" s="114">
        <f>H192</f>
        <v>54006.6</v>
      </c>
    </row>
    <row r="192" spans="1:8" ht="38.25" x14ac:dyDescent="0.2">
      <c r="A192" s="16" t="s">
        <v>146</v>
      </c>
      <c r="B192" s="16" t="s">
        <v>151</v>
      </c>
      <c r="C192" s="79">
        <v>910111050</v>
      </c>
      <c r="D192" s="85" t="s">
        <v>327</v>
      </c>
      <c r="E192" s="103" t="s">
        <v>328</v>
      </c>
      <c r="F192" s="114">
        <v>51113.8</v>
      </c>
      <c r="G192" s="114">
        <v>51409.4</v>
      </c>
      <c r="H192" s="114">
        <v>54006.6</v>
      </c>
    </row>
    <row r="193" spans="1:8" ht="25.5" x14ac:dyDescent="0.2">
      <c r="A193" s="16" t="s">
        <v>146</v>
      </c>
      <c r="B193" s="16" t="s">
        <v>151</v>
      </c>
      <c r="C193" s="79" t="s">
        <v>881</v>
      </c>
      <c r="D193" s="85"/>
      <c r="E193" s="103" t="s">
        <v>882</v>
      </c>
      <c r="F193" s="114">
        <f>F194</f>
        <v>4416.3999999999996</v>
      </c>
      <c r="G193" s="114">
        <f t="shared" ref="G193:H193" si="23">G194</f>
        <v>0</v>
      </c>
      <c r="H193" s="114">
        <f t="shared" si="23"/>
        <v>0</v>
      </c>
    </row>
    <row r="194" spans="1:8" ht="38.25" x14ac:dyDescent="0.2">
      <c r="A194" s="16" t="s">
        <v>146</v>
      </c>
      <c r="B194" s="16" t="s">
        <v>151</v>
      </c>
      <c r="C194" s="79" t="s">
        <v>881</v>
      </c>
      <c r="D194" s="85" t="s">
        <v>327</v>
      </c>
      <c r="E194" s="103" t="s">
        <v>328</v>
      </c>
      <c r="F194" s="114">
        <v>4416.3999999999996</v>
      </c>
      <c r="G194" s="114">
        <v>0</v>
      </c>
      <c r="H194" s="114">
        <v>0</v>
      </c>
    </row>
    <row r="195" spans="1:8" ht="38.25" x14ac:dyDescent="0.2">
      <c r="A195" s="16" t="s">
        <v>146</v>
      </c>
      <c r="B195" s="16" t="s">
        <v>151</v>
      </c>
      <c r="C195" s="79" t="s">
        <v>903</v>
      </c>
      <c r="D195" s="85"/>
      <c r="E195" s="103" t="s">
        <v>904</v>
      </c>
      <c r="F195" s="114">
        <f>F196</f>
        <v>900</v>
      </c>
      <c r="G195" s="114">
        <f t="shared" ref="G195:H195" si="24">G196</f>
        <v>0</v>
      </c>
      <c r="H195" s="114">
        <f t="shared" si="24"/>
        <v>0</v>
      </c>
    </row>
    <row r="196" spans="1:8" ht="38.25" x14ac:dyDescent="0.2">
      <c r="A196" s="16" t="s">
        <v>146</v>
      </c>
      <c r="B196" s="16" t="s">
        <v>151</v>
      </c>
      <c r="C196" s="79" t="s">
        <v>903</v>
      </c>
      <c r="D196" s="85" t="s">
        <v>327</v>
      </c>
      <c r="E196" s="103" t="s">
        <v>328</v>
      </c>
      <c r="F196" s="114">
        <v>900</v>
      </c>
      <c r="G196" s="114">
        <v>0</v>
      </c>
      <c r="H196" s="114">
        <v>0</v>
      </c>
    </row>
    <row r="197" spans="1:8" ht="66" customHeight="1" x14ac:dyDescent="0.2">
      <c r="A197" s="73" t="s">
        <v>146</v>
      </c>
      <c r="B197" s="73" t="s">
        <v>151</v>
      </c>
      <c r="C197" s="73" t="s">
        <v>349</v>
      </c>
      <c r="D197" s="16"/>
      <c r="E197" s="64" t="s">
        <v>543</v>
      </c>
      <c r="F197" s="101">
        <f>F198</f>
        <v>6789.7999999999993</v>
      </c>
      <c r="G197" s="101">
        <f>G198</f>
        <v>4724.2</v>
      </c>
      <c r="H197" s="101">
        <f>H198</f>
        <v>4717.3</v>
      </c>
    </row>
    <row r="198" spans="1:8" ht="51" x14ac:dyDescent="0.2">
      <c r="A198" s="21" t="s">
        <v>146</v>
      </c>
      <c r="B198" s="21" t="s">
        <v>151</v>
      </c>
      <c r="C198" s="52" t="s">
        <v>350</v>
      </c>
      <c r="D198" s="16"/>
      <c r="E198" s="48" t="s">
        <v>351</v>
      </c>
      <c r="F198" s="58">
        <f>F199+F201+F203+F205</f>
        <v>6789.7999999999993</v>
      </c>
      <c r="G198" s="58">
        <f t="shared" ref="G198:H198" si="25">G199+G201+G203+G205</f>
        <v>4724.2</v>
      </c>
      <c r="H198" s="58">
        <f t="shared" si="25"/>
        <v>4717.3</v>
      </c>
    </row>
    <row r="199" spans="1:8" ht="38.25" x14ac:dyDescent="0.2">
      <c r="A199" s="21" t="s">
        <v>146</v>
      </c>
      <c r="B199" s="21" t="s">
        <v>151</v>
      </c>
      <c r="C199" s="21" t="s">
        <v>354</v>
      </c>
      <c r="D199" s="16"/>
      <c r="E199" s="103" t="s">
        <v>629</v>
      </c>
      <c r="F199" s="99">
        <f>F200</f>
        <v>2381.1999999999998</v>
      </c>
      <c r="G199" s="99">
        <f>G200</f>
        <v>500</v>
      </c>
      <c r="H199" s="99">
        <f>H200</f>
        <v>500</v>
      </c>
    </row>
    <row r="200" spans="1:8" ht="38.25" x14ac:dyDescent="0.2">
      <c r="A200" s="21" t="s">
        <v>146</v>
      </c>
      <c r="B200" s="21" t="s">
        <v>151</v>
      </c>
      <c r="C200" s="21" t="s">
        <v>354</v>
      </c>
      <c r="D200" s="85" t="s">
        <v>327</v>
      </c>
      <c r="E200" s="103" t="s">
        <v>328</v>
      </c>
      <c r="F200" s="41">
        <v>2381.1999999999998</v>
      </c>
      <c r="G200" s="41">
        <v>500</v>
      </c>
      <c r="H200" s="41">
        <v>500</v>
      </c>
    </row>
    <row r="201" spans="1:8" ht="42.75" customHeight="1" x14ac:dyDescent="0.2">
      <c r="A201" s="21" t="s">
        <v>146</v>
      </c>
      <c r="B201" s="21" t="s">
        <v>151</v>
      </c>
      <c r="C201" s="51" t="s">
        <v>654</v>
      </c>
      <c r="D201" s="85"/>
      <c r="E201" s="103" t="s">
        <v>647</v>
      </c>
      <c r="F201" s="41">
        <f t="shared" ref="F201:H201" si="26">F202</f>
        <v>844.8</v>
      </c>
      <c r="G201" s="41">
        <f t="shared" si="26"/>
        <v>844.8</v>
      </c>
      <c r="H201" s="41">
        <f t="shared" si="26"/>
        <v>843.5</v>
      </c>
    </row>
    <row r="202" spans="1:8" ht="38.25" x14ac:dyDescent="0.2">
      <c r="A202" s="21" t="s">
        <v>146</v>
      </c>
      <c r="B202" s="21" t="s">
        <v>151</v>
      </c>
      <c r="C202" s="51" t="s">
        <v>654</v>
      </c>
      <c r="D202" s="85" t="s">
        <v>327</v>
      </c>
      <c r="E202" s="103" t="s">
        <v>328</v>
      </c>
      <c r="F202" s="41">
        <v>844.8</v>
      </c>
      <c r="G202" s="41">
        <v>844.8</v>
      </c>
      <c r="H202" s="41">
        <v>843.5</v>
      </c>
    </row>
    <row r="203" spans="1:8" ht="48" customHeight="1" x14ac:dyDescent="0.2">
      <c r="A203" s="21" t="s">
        <v>146</v>
      </c>
      <c r="B203" s="21" t="s">
        <v>151</v>
      </c>
      <c r="C203" s="51" t="s">
        <v>655</v>
      </c>
      <c r="D203" s="85"/>
      <c r="E203" s="103" t="s">
        <v>644</v>
      </c>
      <c r="F203" s="41">
        <f t="shared" ref="F203:H203" si="27">F204</f>
        <v>3379.4</v>
      </c>
      <c r="G203" s="41">
        <f t="shared" si="27"/>
        <v>3379.4</v>
      </c>
      <c r="H203" s="41">
        <f t="shared" si="27"/>
        <v>3373.8</v>
      </c>
    </row>
    <row r="204" spans="1:8" ht="38.25" x14ac:dyDescent="0.2">
      <c r="A204" s="21" t="s">
        <v>146</v>
      </c>
      <c r="B204" s="21" t="s">
        <v>151</v>
      </c>
      <c r="C204" s="51" t="s">
        <v>655</v>
      </c>
      <c r="D204" s="85" t="s">
        <v>327</v>
      </c>
      <c r="E204" s="103" t="s">
        <v>328</v>
      </c>
      <c r="F204" s="41">
        <v>3379.4</v>
      </c>
      <c r="G204" s="41">
        <v>3379.4</v>
      </c>
      <c r="H204" s="41">
        <v>3373.8</v>
      </c>
    </row>
    <row r="205" spans="1:8" ht="38.25" x14ac:dyDescent="0.2">
      <c r="A205" s="21" t="s">
        <v>146</v>
      </c>
      <c r="B205" s="21" t="s">
        <v>151</v>
      </c>
      <c r="C205" s="21" t="s">
        <v>876</v>
      </c>
      <c r="D205" s="85"/>
      <c r="E205" s="54" t="s">
        <v>877</v>
      </c>
      <c r="F205" s="41">
        <f>F206</f>
        <v>184.4</v>
      </c>
      <c r="G205" s="41">
        <f t="shared" ref="G205:H205" si="28">G206</f>
        <v>0</v>
      </c>
      <c r="H205" s="41">
        <f t="shared" si="28"/>
        <v>0</v>
      </c>
    </row>
    <row r="206" spans="1:8" ht="38.25" x14ac:dyDescent="0.2">
      <c r="A206" s="21" t="s">
        <v>146</v>
      </c>
      <c r="B206" s="21" t="s">
        <v>151</v>
      </c>
      <c r="C206" s="21" t="s">
        <v>876</v>
      </c>
      <c r="D206" s="85" t="s">
        <v>327</v>
      </c>
      <c r="E206" s="103" t="s">
        <v>328</v>
      </c>
      <c r="F206" s="41">
        <v>184.4</v>
      </c>
      <c r="G206" s="41">
        <v>0</v>
      </c>
      <c r="H206" s="41">
        <v>0</v>
      </c>
    </row>
    <row r="207" spans="1:8" ht="38.25" x14ac:dyDescent="0.2">
      <c r="A207" s="21" t="s">
        <v>146</v>
      </c>
      <c r="B207" s="21" t="s">
        <v>151</v>
      </c>
      <c r="C207" s="85" t="s">
        <v>32</v>
      </c>
      <c r="D207" s="85"/>
      <c r="E207" s="105" t="s">
        <v>56</v>
      </c>
      <c r="F207" s="41">
        <f>F208</f>
        <v>50</v>
      </c>
      <c r="G207" s="41">
        <f t="shared" ref="G207:H207" si="29">G208</f>
        <v>0</v>
      </c>
      <c r="H207" s="41">
        <f t="shared" si="29"/>
        <v>0</v>
      </c>
    </row>
    <row r="208" spans="1:8" ht="51" x14ac:dyDescent="0.2">
      <c r="A208" s="21" t="s">
        <v>146</v>
      </c>
      <c r="B208" s="21" t="s">
        <v>151</v>
      </c>
      <c r="C208" s="85" t="s">
        <v>606</v>
      </c>
      <c r="D208" s="16"/>
      <c r="E208" s="54" t="s">
        <v>607</v>
      </c>
      <c r="F208" s="41">
        <f>SUM(F209:F209)</f>
        <v>50</v>
      </c>
      <c r="G208" s="41">
        <f>SUM(G209:G209)</f>
        <v>0</v>
      </c>
      <c r="H208" s="41">
        <f>SUM(H209:H209)</f>
        <v>0</v>
      </c>
    </row>
    <row r="209" spans="1:8" ht="38.25" x14ac:dyDescent="0.2">
      <c r="A209" s="21" t="s">
        <v>146</v>
      </c>
      <c r="B209" s="21" t="s">
        <v>151</v>
      </c>
      <c r="C209" s="85" t="s">
        <v>606</v>
      </c>
      <c r="D209" s="85" t="s">
        <v>327</v>
      </c>
      <c r="E209" s="103" t="s">
        <v>328</v>
      </c>
      <c r="F209" s="39">
        <v>50</v>
      </c>
      <c r="G209" s="39">
        <v>0</v>
      </c>
      <c r="H209" s="39">
        <v>0</v>
      </c>
    </row>
    <row r="210" spans="1:8" ht="25.5" x14ac:dyDescent="0.2">
      <c r="A210" s="21" t="s">
        <v>146</v>
      </c>
      <c r="B210" s="21" t="s">
        <v>174</v>
      </c>
      <c r="C210" s="30"/>
      <c r="D210" s="30"/>
      <c r="E210" s="46" t="s">
        <v>4</v>
      </c>
      <c r="F210" s="40">
        <f>F211+F217+F225+F239</f>
        <v>10512.9</v>
      </c>
      <c r="G210" s="40">
        <f t="shared" ref="G210:H210" si="30">G211+G217+G225+G239</f>
        <v>1060</v>
      </c>
      <c r="H210" s="40">
        <f t="shared" si="30"/>
        <v>1060</v>
      </c>
    </row>
    <row r="211" spans="1:8" ht="51" customHeight="1" x14ac:dyDescent="0.2">
      <c r="A211" s="5" t="s">
        <v>146</v>
      </c>
      <c r="B211" s="5" t="s">
        <v>174</v>
      </c>
      <c r="C211" s="73" t="s">
        <v>101</v>
      </c>
      <c r="D211" s="35"/>
      <c r="E211" s="53" t="s">
        <v>570</v>
      </c>
      <c r="F211" s="40">
        <f t="shared" ref="F211:H213" si="31">F212</f>
        <v>347</v>
      </c>
      <c r="G211" s="40">
        <f t="shared" si="31"/>
        <v>140</v>
      </c>
      <c r="H211" s="40">
        <f t="shared" si="31"/>
        <v>140</v>
      </c>
    </row>
    <row r="212" spans="1:8" ht="25.5" x14ac:dyDescent="0.2">
      <c r="A212" s="85" t="s">
        <v>146</v>
      </c>
      <c r="B212" s="85" t="s">
        <v>174</v>
      </c>
      <c r="C212" s="75">
        <v>250000000</v>
      </c>
      <c r="D212" s="85"/>
      <c r="E212" s="48" t="s">
        <v>463</v>
      </c>
      <c r="F212" s="98">
        <f>F213+F215</f>
        <v>347</v>
      </c>
      <c r="G212" s="98">
        <f t="shared" ref="G212:H212" si="32">G213+G215</f>
        <v>140</v>
      </c>
      <c r="H212" s="98">
        <f t="shared" si="32"/>
        <v>140</v>
      </c>
    </row>
    <row r="213" spans="1:8" ht="38.25" x14ac:dyDescent="0.2">
      <c r="A213" s="21" t="s">
        <v>146</v>
      </c>
      <c r="B213" s="21" t="s">
        <v>174</v>
      </c>
      <c r="C213" s="74" t="s">
        <v>262</v>
      </c>
      <c r="D213" s="85"/>
      <c r="E213" s="103" t="s">
        <v>462</v>
      </c>
      <c r="F213" s="41">
        <f t="shared" si="31"/>
        <v>90</v>
      </c>
      <c r="G213" s="41">
        <f t="shared" si="31"/>
        <v>140</v>
      </c>
      <c r="H213" s="41">
        <f t="shared" si="31"/>
        <v>140</v>
      </c>
    </row>
    <row r="214" spans="1:8" ht="38.25" x14ac:dyDescent="0.2">
      <c r="A214" s="21" t="s">
        <v>146</v>
      </c>
      <c r="B214" s="21" t="s">
        <v>174</v>
      </c>
      <c r="C214" s="74" t="s">
        <v>262</v>
      </c>
      <c r="D214" s="85" t="s">
        <v>327</v>
      </c>
      <c r="E214" s="103" t="s">
        <v>328</v>
      </c>
      <c r="F214" s="41">
        <v>90</v>
      </c>
      <c r="G214" s="41">
        <v>140</v>
      </c>
      <c r="H214" s="41">
        <v>140</v>
      </c>
    </row>
    <row r="215" spans="1:8" x14ac:dyDescent="0.2">
      <c r="A215" s="21" t="s">
        <v>146</v>
      </c>
      <c r="B215" s="21" t="s">
        <v>174</v>
      </c>
      <c r="C215" s="74" t="s">
        <v>897</v>
      </c>
      <c r="D215" s="85"/>
      <c r="E215" s="54" t="s">
        <v>898</v>
      </c>
      <c r="F215" s="41">
        <f>F216</f>
        <v>257</v>
      </c>
      <c r="G215" s="41">
        <f t="shared" ref="G215:H215" si="33">G216</f>
        <v>0</v>
      </c>
      <c r="H215" s="41">
        <f t="shared" si="33"/>
        <v>0</v>
      </c>
    </row>
    <row r="216" spans="1:8" ht="38.25" x14ac:dyDescent="0.2">
      <c r="A216" s="21" t="s">
        <v>146</v>
      </c>
      <c r="B216" s="21" t="s">
        <v>174</v>
      </c>
      <c r="C216" s="74" t="s">
        <v>897</v>
      </c>
      <c r="D216" s="85" t="s">
        <v>327</v>
      </c>
      <c r="E216" s="103" t="s">
        <v>328</v>
      </c>
      <c r="F216" s="41">
        <v>257</v>
      </c>
      <c r="G216" s="41">
        <v>0</v>
      </c>
      <c r="H216" s="41">
        <v>0</v>
      </c>
    </row>
    <row r="217" spans="1:8" ht="63.75" x14ac:dyDescent="0.2">
      <c r="A217" s="5" t="s">
        <v>146</v>
      </c>
      <c r="B217" s="5" t="s">
        <v>174</v>
      </c>
      <c r="C217" s="73" t="s">
        <v>114</v>
      </c>
      <c r="D217" s="16"/>
      <c r="E217" s="53" t="s">
        <v>567</v>
      </c>
      <c r="F217" s="101">
        <f>F218</f>
        <v>6724.5</v>
      </c>
      <c r="G217" s="101">
        <f>G218</f>
        <v>200</v>
      </c>
      <c r="H217" s="101">
        <f>H218</f>
        <v>200</v>
      </c>
    </row>
    <row r="218" spans="1:8" ht="38.25" x14ac:dyDescent="0.2">
      <c r="A218" s="16" t="s">
        <v>146</v>
      </c>
      <c r="B218" s="16" t="s">
        <v>174</v>
      </c>
      <c r="C218" s="52" t="s">
        <v>234</v>
      </c>
      <c r="D218" s="16"/>
      <c r="E218" s="48" t="s">
        <v>233</v>
      </c>
      <c r="F218" s="41">
        <f>F219+F221+F223</f>
        <v>6724.5</v>
      </c>
      <c r="G218" s="41">
        <f>G219+G221</f>
        <v>200</v>
      </c>
      <c r="H218" s="41">
        <f>H219+H221</f>
        <v>200</v>
      </c>
    </row>
    <row r="219" spans="1:8" ht="51" x14ac:dyDescent="0.2">
      <c r="A219" s="16" t="s">
        <v>146</v>
      </c>
      <c r="B219" s="16" t="s">
        <v>174</v>
      </c>
      <c r="C219" s="21" t="s">
        <v>236</v>
      </c>
      <c r="D219" s="30"/>
      <c r="E219" s="102" t="s">
        <v>235</v>
      </c>
      <c r="F219" s="41">
        <f>F220</f>
        <v>164</v>
      </c>
      <c r="G219" s="41">
        <f>G220</f>
        <v>164</v>
      </c>
      <c r="H219" s="41">
        <f>H220</f>
        <v>164</v>
      </c>
    </row>
    <row r="220" spans="1:8" ht="38.25" x14ac:dyDescent="0.2">
      <c r="A220" s="16" t="s">
        <v>146</v>
      </c>
      <c r="B220" s="16" t="s">
        <v>174</v>
      </c>
      <c r="C220" s="21" t="s">
        <v>236</v>
      </c>
      <c r="D220" s="85" t="s">
        <v>327</v>
      </c>
      <c r="E220" s="103" t="s">
        <v>328</v>
      </c>
      <c r="F220" s="39">
        <v>164</v>
      </c>
      <c r="G220" s="39">
        <v>164</v>
      </c>
      <c r="H220" s="39">
        <v>164</v>
      </c>
    </row>
    <row r="221" spans="1:8" ht="38.25" x14ac:dyDescent="0.2">
      <c r="A221" s="16" t="s">
        <v>146</v>
      </c>
      <c r="B221" s="16" t="s">
        <v>174</v>
      </c>
      <c r="C221" s="85" t="s">
        <v>625</v>
      </c>
      <c r="D221" s="16"/>
      <c r="E221" s="102" t="s">
        <v>243</v>
      </c>
      <c r="F221" s="41">
        <f>F222</f>
        <v>36</v>
      </c>
      <c r="G221" s="41">
        <f>G222</f>
        <v>36</v>
      </c>
      <c r="H221" s="41">
        <f>H222</f>
        <v>36</v>
      </c>
    </row>
    <row r="222" spans="1:8" ht="38.25" x14ac:dyDescent="0.2">
      <c r="A222" s="16" t="s">
        <v>146</v>
      </c>
      <c r="B222" s="16" t="s">
        <v>174</v>
      </c>
      <c r="C222" s="85" t="s">
        <v>625</v>
      </c>
      <c r="D222" s="85" t="s">
        <v>327</v>
      </c>
      <c r="E222" s="103" t="s">
        <v>328</v>
      </c>
      <c r="F222" s="41">
        <v>36</v>
      </c>
      <c r="G222" s="41">
        <v>36</v>
      </c>
      <c r="H222" s="41">
        <v>36</v>
      </c>
    </row>
    <row r="223" spans="1:8" ht="38.25" x14ac:dyDescent="0.2">
      <c r="A223" s="16" t="s">
        <v>146</v>
      </c>
      <c r="B223" s="16" t="s">
        <v>174</v>
      </c>
      <c r="C223" s="85" t="s">
        <v>848</v>
      </c>
      <c r="D223" s="85"/>
      <c r="E223" s="103" t="s">
        <v>849</v>
      </c>
      <c r="F223" s="41">
        <f>F224</f>
        <v>6524.5</v>
      </c>
      <c r="G223" s="41">
        <f t="shared" ref="G223:H223" si="34">G224</f>
        <v>0</v>
      </c>
      <c r="H223" s="41">
        <f t="shared" si="34"/>
        <v>0</v>
      </c>
    </row>
    <row r="224" spans="1:8" ht="38.25" x14ac:dyDescent="0.2">
      <c r="A224" s="16" t="s">
        <v>146</v>
      </c>
      <c r="B224" s="16" t="s">
        <v>174</v>
      </c>
      <c r="C224" s="85" t="s">
        <v>848</v>
      </c>
      <c r="D224" s="85" t="s">
        <v>327</v>
      </c>
      <c r="E224" s="103" t="s">
        <v>328</v>
      </c>
      <c r="F224" s="41">
        <f>430.7+6093.8</f>
        <v>6524.5</v>
      </c>
      <c r="G224" s="41">
        <v>0</v>
      </c>
      <c r="H224" s="41">
        <v>0</v>
      </c>
    </row>
    <row r="225" spans="1:8" ht="63.75" x14ac:dyDescent="0.2">
      <c r="A225" s="5" t="s">
        <v>146</v>
      </c>
      <c r="B225" s="5" t="s">
        <v>174</v>
      </c>
      <c r="C225" s="76">
        <v>400000000</v>
      </c>
      <c r="D225" s="16"/>
      <c r="E225" s="64" t="s">
        <v>546</v>
      </c>
      <c r="F225" s="101">
        <f>F226</f>
        <v>1520</v>
      </c>
      <c r="G225" s="101">
        <f>G226</f>
        <v>720</v>
      </c>
      <c r="H225" s="101">
        <f>H226</f>
        <v>720</v>
      </c>
    </row>
    <row r="226" spans="1:8" ht="38.25" x14ac:dyDescent="0.2">
      <c r="A226" s="47" t="s">
        <v>146</v>
      </c>
      <c r="B226" s="47" t="s">
        <v>174</v>
      </c>
      <c r="C226" s="75">
        <v>440000000</v>
      </c>
      <c r="D226" s="16"/>
      <c r="E226" s="48" t="s">
        <v>377</v>
      </c>
      <c r="F226" s="98">
        <f>F227+F229+F231+F233+F235+F237</f>
        <v>1520</v>
      </c>
      <c r="G226" s="98">
        <f t="shared" ref="G226:H226" si="35">G227+G229+G231+G233+G235+G237</f>
        <v>720</v>
      </c>
      <c r="H226" s="98">
        <f t="shared" si="35"/>
        <v>720</v>
      </c>
    </row>
    <row r="227" spans="1:8" ht="76.5" x14ac:dyDescent="0.2">
      <c r="A227" s="16" t="s">
        <v>146</v>
      </c>
      <c r="B227" s="16" t="s">
        <v>174</v>
      </c>
      <c r="C227" s="74" t="s">
        <v>738</v>
      </c>
      <c r="D227" s="16"/>
      <c r="E227" s="105" t="s">
        <v>740</v>
      </c>
      <c r="F227" s="104">
        <f t="shared" ref="F227:H227" si="36">F228</f>
        <v>50</v>
      </c>
      <c r="G227" s="104">
        <f t="shared" si="36"/>
        <v>0</v>
      </c>
      <c r="H227" s="104">
        <f t="shared" si="36"/>
        <v>0</v>
      </c>
    </row>
    <row r="228" spans="1:8" ht="38.25" x14ac:dyDescent="0.2">
      <c r="A228" s="16" t="s">
        <v>146</v>
      </c>
      <c r="B228" s="16" t="s">
        <v>174</v>
      </c>
      <c r="C228" s="74" t="s">
        <v>738</v>
      </c>
      <c r="D228" s="85" t="s">
        <v>327</v>
      </c>
      <c r="E228" s="103" t="s">
        <v>328</v>
      </c>
      <c r="F228" s="104">
        <v>50</v>
      </c>
      <c r="G228" s="104">
        <v>0</v>
      </c>
      <c r="H228" s="104">
        <v>0</v>
      </c>
    </row>
    <row r="229" spans="1:8" ht="25.5" x14ac:dyDescent="0.2">
      <c r="A229" s="16" t="s">
        <v>146</v>
      </c>
      <c r="B229" s="16" t="s">
        <v>174</v>
      </c>
      <c r="C229" s="74" t="s">
        <v>661</v>
      </c>
      <c r="D229" s="85"/>
      <c r="E229" s="103" t="s">
        <v>333</v>
      </c>
      <c r="F229" s="41">
        <f>F230</f>
        <v>20</v>
      </c>
      <c r="G229" s="41">
        <f>G230</f>
        <v>7</v>
      </c>
      <c r="H229" s="41">
        <f>H230</f>
        <v>7</v>
      </c>
    </row>
    <row r="230" spans="1:8" ht="38.25" x14ac:dyDescent="0.2">
      <c r="A230" s="16" t="s">
        <v>146</v>
      </c>
      <c r="B230" s="16" t="s">
        <v>174</v>
      </c>
      <c r="C230" s="74" t="s">
        <v>661</v>
      </c>
      <c r="D230" s="85" t="s">
        <v>327</v>
      </c>
      <c r="E230" s="103" t="s">
        <v>328</v>
      </c>
      <c r="F230" s="41">
        <v>20</v>
      </c>
      <c r="G230" s="41">
        <v>7</v>
      </c>
      <c r="H230" s="41">
        <v>7</v>
      </c>
    </row>
    <row r="231" spans="1:8" ht="51" x14ac:dyDescent="0.2">
      <c r="A231" s="16" t="s">
        <v>146</v>
      </c>
      <c r="B231" s="16" t="s">
        <v>174</v>
      </c>
      <c r="C231" s="74" t="s">
        <v>662</v>
      </c>
      <c r="D231" s="85"/>
      <c r="E231" s="103" t="s">
        <v>730</v>
      </c>
      <c r="F231" s="41">
        <f>F232</f>
        <v>500</v>
      </c>
      <c r="G231" s="41">
        <f>G232</f>
        <v>13</v>
      </c>
      <c r="H231" s="41">
        <f>H232</f>
        <v>13</v>
      </c>
    </row>
    <row r="232" spans="1:8" ht="38.25" customHeight="1" x14ac:dyDescent="0.2">
      <c r="A232" s="16" t="s">
        <v>146</v>
      </c>
      <c r="B232" s="16" t="s">
        <v>174</v>
      </c>
      <c r="C232" s="74" t="s">
        <v>662</v>
      </c>
      <c r="D232" s="16" t="s">
        <v>15</v>
      </c>
      <c r="E232" s="103" t="s">
        <v>694</v>
      </c>
      <c r="F232" s="41">
        <v>500</v>
      </c>
      <c r="G232" s="41">
        <v>13</v>
      </c>
      <c r="H232" s="41">
        <v>13</v>
      </c>
    </row>
    <row r="233" spans="1:8" ht="51" x14ac:dyDescent="0.2">
      <c r="A233" s="16" t="s">
        <v>146</v>
      </c>
      <c r="B233" s="16" t="s">
        <v>174</v>
      </c>
      <c r="C233" s="74" t="s">
        <v>663</v>
      </c>
      <c r="D233" s="16"/>
      <c r="E233" s="103" t="s">
        <v>731</v>
      </c>
      <c r="F233" s="41">
        <f t="shared" ref="F233:H233" si="37">F234</f>
        <v>150</v>
      </c>
      <c r="G233" s="41">
        <f t="shared" si="37"/>
        <v>100</v>
      </c>
      <c r="H233" s="41">
        <f t="shared" si="37"/>
        <v>100</v>
      </c>
    </row>
    <row r="234" spans="1:8" ht="63.75" x14ac:dyDescent="0.2">
      <c r="A234" s="16" t="s">
        <v>146</v>
      </c>
      <c r="B234" s="16" t="s">
        <v>174</v>
      </c>
      <c r="C234" s="74" t="s">
        <v>663</v>
      </c>
      <c r="D234" s="16" t="s">
        <v>15</v>
      </c>
      <c r="E234" s="103" t="s">
        <v>694</v>
      </c>
      <c r="F234" s="41">
        <v>150</v>
      </c>
      <c r="G234" s="41">
        <v>100</v>
      </c>
      <c r="H234" s="41">
        <v>100</v>
      </c>
    </row>
    <row r="235" spans="1:8" ht="104.25" customHeight="1" x14ac:dyDescent="0.2">
      <c r="A235" s="16" t="s">
        <v>146</v>
      </c>
      <c r="B235" s="16" t="s">
        <v>174</v>
      </c>
      <c r="C235" s="74" t="s">
        <v>858</v>
      </c>
      <c r="D235" s="16"/>
      <c r="E235" s="103" t="s">
        <v>860</v>
      </c>
      <c r="F235" s="41">
        <f t="shared" ref="F235:H237" si="38">F236</f>
        <v>100</v>
      </c>
      <c r="G235" s="41">
        <f t="shared" si="38"/>
        <v>100</v>
      </c>
      <c r="H235" s="41">
        <f t="shared" si="38"/>
        <v>100</v>
      </c>
    </row>
    <row r="236" spans="1:8" ht="63.75" x14ac:dyDescent="0.2">
      <c r="A236" s="16" t="s">
        <v>146</v>
      </c>
      <c r="B236" s="16" t="s">
        <v>174</v>
      </c>
      <c r="C236" s="74" t="s">
        <v>858</v>
      </c>
      <c r="D236" s="16" t="s">
        <v>15</v>
      </c>
      <c r="E236" s="103" t="s">
        <v>515</v>
      </c>
      <c r="F236" s="41">
        <v>100</v>
      </c>
      <c r="G236" s="41">
        <v>100</v>
      </c>
      <c r="H236" s="41">
        <v>100</v>
      </c>
    </row>
    <row r="237" spans="1:8" ht="102" x14ac:dyDescent="0.2">
      <c r="A237" s="16" t="s">
        <v>146</v>
      </c>
      <c r="B237" s="16" t="s">
        <v>174</v>
      </c>
      <c r="C237" s="74" t="s">
        <v>859</v>
      </c>
      <c r="D237" s="16"/>
      <c r="E237" s="103" t="s">
        <v>861</v>
      </c>
      <c r="F237" s="41">
        <f t="shared" si="38"/>
        <v>700</v>
      </c>
      <c r="G237" s="41">
        <f t="shared" si="38"/>
        <v>500</v>
      </c>
      <c r="H237" s="41">
        <f t="shared" si="38"/>
        <v>500</v>
      </c>
    </row>
    <row r="238" spans="1:8" ht="63.75" x14ac:dyDescent="0.2">
      <c r="A238" s="16" t="s">
        <v>146</v>
      </c>
      <c r="B238" s="16" t="s">
        <v>174</v>
      </c>
      <c r="C238" s="74" t="s">
        <v>859</v>
      </c>
      <c r="D238" s="16" t="s">
        <v>15</v>
      </c>
      <c r="E238" s="103" t="s">
        <v>515</v>
      </c>
      <c r="F238" s="41">
        <v>700</v>
      </c>
      <c r="G238" s="41">
        <v>500</v>
      </c>
      <c r="H238" s="41">
        <v>500</v>
      </c>
    </row>
    <row r="239" spans="1:8" ht="63.75" x14ac:dyDescent="0.2">
      <c r="A239" s="5" t="s">
        <v>146</v>
      </c>
      <c r="B239" s="5" t="s">
        <v>174</v>
      </c>
      <c r="C239" s="73" t="s">
        <v>204</v>
      </c>
      <c r="D239" s="16"/>
      <c r="E239" s="63" t="s">
        <v>556</v>
      </c>
      <c r="F239" s="101">
        <f>F240</f>
        <v>1921.4</v>
      </c>
      <c r="G239" s="101">
        <f>G240</f>
        <v>0</v>
      </c>
      <c r="H239" s="101">
        <f>H240</f>
        <v>0</v>
      </c>
    </row>
    <row r="240" spans="1:8" ht="51" x14ac:dyDescent="0.2">
      <c r="A240" s="47" t="s">
        <v>146</v>
      </c>
      <c r="B240" s="47" t="s">
        <v>174</v>
      </c>
      <c r="C240" s="52" t="s">
        <v>205</v>
      </c>
      <c r="D240" s="16"/>
      <c r="E240" s="48" t="s">
        <v>206</v>
      </c>
      <c r="F240" s="98">
        <f>F241+F243</f>
        <v>1921.4</v>
      </c>
      <c r="G240" s="98">
        <f t="shared" ref="G240:H240" si="39">G241+G243</f>
        <v>0</v>
      </c>
      <c r="H240" s="98">
        <f t="shared" si="39"/>
        <v>0</v>
      </c>
    </row>
    <row r="241" spans="1:8" ht="51" x14ac:dyDescent="0.2">
      <c r="A241" s="16" t="s">
        <v>146</v>
      </c>
      <c r="B241" s="16" t="s">
        <v>174</v>
      </c>
      <c r="C241" s="74" t="s">
        <v>550</v>
      </c>
      <c r="D241" s="16"/>
      <c r="E241" s="105" t="s">
        <v>612</v>
      </c>
      <c r="F241" s="39">
        <f>F242</f>
        <v>300</v>
      </c>
      <c r="G241" s="39">
        <f>G242</f>
        <v>0</v>
      </c>
      <c r="H241" s="39">
        <f>H242</f>
        <v>0</v>
      </c>
    </row>
    <row r="242" spans="1:8" ht="38.25" x14ac:dyDescent="0.2">
      <c r="A242" s="16" t="s">
        <v>146</v>
      </c>
      <c r="B242" s="16" t="s">
        <v>174</v>
      </c>
      <c r="C242" s="74" t="s">
        <v>550</v>
      </c>
      <c r="D242" s="85" t="s">
        <v>327</v>
      </c>
      <c r="E242" s="103" t="s">
        <v>328</v>
      </c>
      <c r="F242" s="39">
        <v>300</v>
      </c>
      <c r="G242" s="39">
        <v>0</v>
      </c>
      <c r="H242" s="39"/>
    </row>
    <row r="243" spans="1:8" ht="76.5" x14ac:dyDescent="0.2">
      <c r="A243" s="16" t="s">
        <v>146</v>
      </c>
      <c r="B243" s="16" t="s">
        <v>174</v>
      </c>
      <c r="C243" s="74" t="s">
        <v>551</v>
      </c>
      <c r="D243" s="16"/>
      <c r="E243" s="105" t="s">
        <v>613</v>
      </c>
      <c r="F243" s="39">
        <f>F244</f>
        <v>1621.4</v>
      </c>
      <c r="G243" s="39">
        <f>G244</f>
        <v>0</v>
      </c>
      <c r="H243" s="39">
        <f>H244</f>
        <v>0</v>
      </c>
    </row>
    <row r="244" spans="1:8" ht="38.25" x14ac:dyDescent="0.2">
      <c r="A244" s="16" t="s">
        <v>146</v>
      </c>
      <c r="B244" s="16" t="s">
        <v>174</v>
      </c>
      <c r="C244" s="74" t="s">
        <v>551</v>
      </c>
      <c r="D244" s="85" t="s">
        <v>327</v>
      </c>
      <c r="E244" s="103" t="s">
        <v>328</v>
      </c>
      <c r="F244" s="39">
        <v>1621.4</v>
      </c>
      <c r="G244" s="39">
        <v>0</v>
      </c>
      <c r="H244" s="39">
        <v>0</v>
      </c>
    </row>
    <row r="245" spans="1:8" ht="30" x14ac:dyDescent="0.25">
      <c r="A245" s="4" t="s">
        <v>147</v>
      </c>
      <c r="B245" s="3"/>
      <c r="C245" s="3"/>
      <c r="D245" s="3"/>
      <c r="E245" s="49" t="s">
        <v>72</v>
      </c>
      <c r="F245" s="97">
        <f>F246+F267+F304</f>
        <v>106663.4</v>
      </c>
      <c r="G245" s="97">
        <f>G246+G267+G304</f>
        <v>34759.199999999997</v>
      </c>
      <c r="H245" s="97">
        <f>H246+H267+H304</f>
        <v>32859.100000000006</v>
      </c>
    </row>
    <row r="246" spans="1:8" ht="14.25" x14ac:dyDescent="0.2">
      <c r="A246" s="30" t="s">
        <v>147</v>
      </c>
      <c r="B246" s="30" t="s">
        <v>140</v>
      </c>
      <c r="C246" s="30"/>
      <c r="D246" s="30"/>
      <c r="E246" s="27" t="s">
        <v>60</v>
      </c>
      <c r="F246" s="40">
        <f>F247</f>
        <v>6537</v>
      </c>
      <c r="G246" s="40">
        <f>G247</f>
        <v>6296.5</v>
      </c>
      <c r="H246" s="40">
        <f>H247</f>
        <v>6296.5</v>
      </c>
    </row>
    <row r="247" spans="1:8" ht="51" x14ac:dyDescent="0.2">
      <c r="A247" s="5" t="s">
        <v>147</v>
      </c>
      <c r="B247" s="5" t="s">
        <v>140</v>
      </c>
      <c r="C247" s="73" t="s">
        <v>220</v>
      </c>
      <c r="D247" s="16"/>
      <c r="E247" s="53" t="s">
        <v>549</v>
      </c>
      <c r="F247" s="101">
        <f>F248+F253+F262</f>
        <v>6537</v>
      </c>
      <c r="G247" s="101">
        <f>G248+G253+G262</f>
        <v>6296.5</v>
      </c>
      <c r="H247" s="101">
        <f>H248+H253+H262</f>
        <v>6296.5</v>
      </c>
    </row>
    <row r="248" spans="1:8" ht="38.25" x14ac:dyDescent="0.2">
      <c r="A248" s="47" t="s">
        <v>147</v>
      </c>
      <c r="B248" s="47" t="s">
        <v>140</v>
      </c>
      <c r="C248" s="52" t="s">
        <v>214</v>
      </c>
      <c r="D248" s="16"/>
      <c r="E248" s="48" t="s">
        <v>468</v>
      </c>
      <c r="F248" s="98">
        <f>F249+F251</f>
        <v>883.3</v>
      </c>
      <c r="G248" s="98">
        <f>G249+G251</f>
        <v>454.8</v>
      </c>
      <c r="H248" s="98">
        <f>H249+H251</f>
        <v>454.8</v>
      </c>
    </row>
    <row r="249" spans="1:8" ht="51" x14ac:dyDescent="0.25">
      <c r="A249" s="16" t="s">
        <v>147</v>
      </c>
      <c r="B249" s="16" t="s">
        <v>140</v>
      </c>
      <c r="C249" s="80" t="s">
        <v>209</v>
      </c>
      <c r="D249" s="3"/>
      <c r="E249" s="103" t="s">
        <v>403</v>
      </c>
      <c r="F249" s="41">
        <f>SUM(F250:F250)</f>
        <v>100</v>
      </c>
      <c r="G249" s="41">
        <f>SUM(G250:G250)</f>
        <v>100</v>
      </c>
      <c r="H249" s="41">
        <f>SUM(H250:H250)</f>
        <v>100</v>
      </c>
    </row>
    <row r="250" spans="1:8" ht="38.25" x14ac:dyDescent="0.2">
      <c r="A250" s="16" t="s">
        <v>147</v>
      </c>
      <c r="B250" s="16" t="s">
        <v>140</v>
      </c>
      <c r="C250" s="80" t="s">
        <v>209</v>
      </c>
      <c r="D250" s="85" t="s">
        <v>327</v>
      </c>
      <c r="E250" s="103" t="s">
        <v>328</v>
      </c>
      <c r="F250" s="41">
        <v>100</v>
      </c>
      <c r="G250" s="41">
        <v>100</v>
      </c>
      <c r="H250" s="41">
        <v>100</v>
      </c>
    </row>
    <row r="251" spans="1:8" ht="25.5" x14ac:dyDescent="0.25">
      <c r="A251" s="16" t="s">
        <v>147</v>
      </c>
      <c r="B251" s="16" t="s">
        <v>140</v>
      </c>
      <c r="C251" s="80" t="s">
        <v>210</v>
      </c>
      <c r="D251" s="3"/>
      <c r="E251" s="103" t="s">
        <v>610</v>
      </c>
      <c r="F251" s="41">
        <f>F252</f>
        <v>783.3</v>
      </c>
      <c r="G251" s="41">
        <f>G252</f>
        <v>354.8</v>
      </c>
      <c r="H251" s="41">
        <f>H252</f>
        <v>354.8</v>
      </c>
    </row>
    <row r="252" spans="1:8" ht="38.25" x14ac:dyDescent="0.2">
      <c r="A252" s="16" t="s">
        <v>147</v>
      </c>
      <c r="B252" s="16" t="s">
        <v>140</v>
      </c>
      <c r="C252" s="80" t="s">
        <v>210</v>
      </c>
      <c r="D252" s="85" t="s">
        <v>327</v>
      </c>
      <c r="E252" s="103" t="s">
        <v>328</v>
      </c>
      <c r="F252" s="39">
        <v>783.3</v>
      </c>
      <c r="G252" s="39">
        <v>354.8</v>
      </c>
      <c r="H252" s="39">
        <v>354.8</v>
      </c>
    </row>
    <row r="253" spans="1:8" ht="38.25" x14ac:dyDescent="0.2">
      <c r="A253" s="47" t="s">
        <v>147</v>
      </c>
      <c r="B253" s="47" t="s">
        <v>140</v>
      </c>
      <c r="C253" s="52" t="s">
        <v>215</v>
      </c>
      <c r="D253" s="16"/>
      <c r="E253" s="48" t="s">
        <v>211</v>
      </c>
      <c r="F253" s="98">
        <f>F254+F256+F258+F260</f>
        <v>2218</v>
      </c>
      <c r="G253" s="98">
        <f t="shared" ref="G253:H253" si="40">G254+G256+G258+G260</f>
        <v>2406</v>
      </c>
      <c r="H253" s="98">
        <f t="shared" si="40"/>
        <v>2406</v>
      </c>
    </row>
    <row r="254" spans="1:8" ht="130.5" customHeight="1" x14ac:dyDescent="0.25">
      <c r="A254" s="16" t="s">
        <v>147</v>
      </c>
      <c r="B254" s="16" t="s">
        <v>140</v>
      </c>
      <c r="C254" s="80" t="s">
        <v>603</v>
      </c>
      <c r="D254" s="3"/>
      <c r="E254" s="103" t="s">
        <v>408</v>
      </c>
      <c r="F254" s="41">
        <f>F255</f>
        <v>100</v>
      </c>
      <c r="G254" s="41">
        <f>G255</f>
        <v>100</v>
      </c>
      <c r="H254" s="41">
        <f>H255</f>
        <v>100</v>
      </c>
    </row>
    <row r="255" spans="1:8" ht="38.25" x14ac:dyDescent="0.2">
      <c r="A255" s="16" t="s">
        <v>147</v>
      </c>
      <c r="B255" s="16" t="s">
        <v>140</v>
      </c>
      <c r="C255" s="80" t="s">
        <v>603</v>
      </c>
      <c r="D255" s="85" t="s">
        <v>327</v>
      </c>
      <c r="E255" s="103" t="s">
        <v>328</v>
      </c>
      <c r="F255" s="41">
        <v>100</v>
      </c>
      <c r="G255" s="41">
        <v>100</v>
      </c>
      <c r="H255" s="41">
        <v>100</v>
      </c>
    </row>
    <row r="256" spans="1:8" ht="36.75" customHeight="1" x14ac:dyDescent="0.2">
      <c r="A256" s="16" t="s">
        <v>147</v>
      </c>
      <c r="B256" s="16" t="s">
        <v>140</v>
      </c>
      <c r="C256" s="80" t="s">
        <v>212</v>
      </c>
      <c r="D256" s="16"/>
      <c r="E256" s="103" t="s">
        <v>470</v>
      </c>
      <c r="F256" s="41">
        <f>F257</f>
        <v>20</v>
      </c>
      <c r="G256" s="41">
        <f>G257</f>
        <v>20</v>
      </c>
      <c r="H256" s="41">
        <f>H257</f>
        <v>20</v>
      </c>
    </row>
    <row r="257" spans="1:8" ht="38.25" x14ac:dyDescent="0.2">
      <c r="A257" s="16" t="s">
        <v>147</v>
      </c>
      <c r="B257" s="16" t="s">
        <v>140</v>
      </c>
      <c r="C257" s="80" t="s">
        <v>212</v>
      </c>
      <c r="D257" s="85" t="s">
        <v>327</v>
      </c>
      <c r="E257" s="103" t="s">
        <v>328</v>
      </c>
      <c r="F257" s="41">
        <v>20</v>
      </c>
      <c r="G257" s="41">
        <v>20</v>
      </c>
      <c r="H257" s="41">
        <v>20</v>
      </c>
    </row>
    <row r="258" spans="1:8" ht="63.75" x14ac:dyDescent="0.2">
      <c r="A258" s="16" t="s">
        <v>147</v>
      </c>
      <c r="B258" s="16" t="s">
        <v>140</v>
      </c>
      <c r="C258" s="21" t="s">
        <v>411</v>
      </c>
      <c r="D258" s="85"/>
      <c r="E258" s="105" t="s">
        <v>499</v>
      </c>
      <c r="F258" s="41">
        <f>F259</f>
        <v>2098</v>
      </c>
      <c r="G258" s="41">
        <f>G259</f>
        <v>1286</v>
      </c>
      <c r="H258" s="41">
        <f>H259</f>
        <v>1286</v>
      </c>
    </row>
    <row r="259" spans="1:8" x14ac:dyDescent="0.2">
      <c r="A259" s="16" t="s">
        <v>147</v>
      </c>
      <c r="B259" s="16" t="s">
        <v>140</v>
      </c>
      <c r="C259" s="21" t="s">
        <v>411</v>
      </c>
      <c r="D259" s="115" t="s">
        <v>386</v>
      </c>
      <c r="E259" s="112" t="s">
        <v>414</v>
      </c>
      <c r="F259" s="114">
        <v>2098</v>
      </c>
      <c r="G259" s="114">
        <v>1286</v>
      </c>
      <c r="H259" s="114">
        <v>1286</v>
      </c>
    </row>
    <row r="260" spans="1:8" ht="38.25" x14ac:dyDescent="0.2">
      <c r="A260" s="16" t="s">
        <v>147</v>
      </c>
      <c r="B260" s="16" t="s">
        <v>140</v>
      </c>
      <c r="C260" s="21" t="s">
        <v>413</v>
      </c>
      <c r="D260" s="85"/>
      <c r="E260" s="105" t="s">
        <v>415</v>
      </c>
      <c r="F260" s="41">
        <f>F261</f>
        <v>0</v>
      </c>
      <c r="G260" s="41">
        <f>G261</f>
        <v>1000</v>
      </c>
      <c r="H260" s="41">
        <f>H261</f>
        <v>1000</v>
      </c>
    </row>
    <row r="261" spans="1:8" ht="38.25" x14ac:dyDescent="0.2">
      <c r="A261" s="16" t="s">
        <v>147</v>
      </c>
      <c r="B261" s="16" t="s">
        <v>140</v>
      </c>
      <c r="C261" s="21" t="s">
        <v>413</v>
      </c>
      <c r="D261" s="85" t="s">
        <v>327</v>
      </c>
      <c r="E261" s="103" t="s">
        <v>328</v>
      </c>
      <c r="F261" s="113">
        <v>0</v>
      </c>
      <c r="G261" s="114">
        <v>1000</v>
      </c>
      <c r="H261" s="114">
        <v>1000</v>
      </c>
    </row>
    <row r="262" spans="1:8" ht="63.75" x14ac:dyDescent="0.2">
      <c r="A262" s="47" t="s">
        <v>147</v>
      </c>
      <c r="B262" s="47" t="s">
        <v>140</v>
      </c>
      <c r="C262" s="52" t="s">
        <v>216</v>
      </c>
      <c r="D262" s="16"/>
      <c r="E262" s="48" t="s">
        <v>213</v>
      </c>
      <c r="F262" s="98">
        <f>F263+F265</f>
        <v>3435.7</v>
      </c>
      <c r="G262" s="98">
        <f t="shared" ref="G262:H262" si="41">G263+G265</f>
        <v>3435.7</v>
      </c>
      <c r="H262" s="98">
        <f t="shared" si="41"/>
        <v>3435.7</v>
      </c>
    </row>
    <row r="263" spans="1:8" ht="66.75" customHeight="1" x14ac:dyDescent="0.2">
      <c r="A263" s="85" t="s">
        <v>147</v>
      </c>
      <c r="B263" s="85" t="s">
        <v>140</v>
      </c>
      <c r="C263" s="80" t="s">
        <v>218</v>
      </c>
      <c r="D263" s="16"/>
      <c r="E263" s="103" t="s">
        <v>217</v>
      </c>
      <c r="F263" s="41">
        <f>F264</f>
        <v>1635.7</v>
      </c>
      <c r="G263" s="41">
        <f>G264</f>
        <v>1635.7</v>
      </c>
      <c r="H263" s="41">
        <f>H264</f>
        <v>1635.7</v>
      </c>
    </row>
    <row r="264" spans="1:8" ht="38.25" x14ac:dyDescent="0.2">
      <c r="A264" s="16" t="s">
        <v>147</v>
      </c>
      <c r="B264" s="16" t="s">
        <v>140</v>
      </c>
      <c r="C264" s="80" t="s">
        <v>218</v>
      </c>
      <c r="D264" s="85" t="s">
        <v>327</v>
      </c>
      <c r="E264" s="103" t="s">
        <v>328</v>
      </c>
      <c r="F264" s="162">
        <v>1635.7</v>
      </c>
      <c r="G264" s="162">
        <v>1635.7</v>
      </c>
      <c r="H264" s="162">
        <v>1635.7</v>
      </c>
    </row>
    <row r="265" spans="1:8" ht="63.75" x14ac:dyDescent="0.2">
      <c r="A265" s="16" t="s">
        <v>147</v>
      </c>
      <c r="B265" s="16" t="s">
        <v>140</v>
      </c>
      <c r="C265" s="80" t="s">
        <v>219</v>
      </c>
      <c r="D265" s="16"/>
      <c r="E265" s="103" t="s">
        <v>480</v>
      </c>
      <c r="F265" s="41">
        <f>F266</f>
        <v>1800</v>
      </c>
      <c r="G265" s="41">
        <f>G266</f>
        <v>1800</v>
      </c>
      <c r="H265" s="41">
        <f>H266</f>
        <v>1800</v>
      </c>
    </row>
    <row r="266" spans="1:8" ht="38.25" x14ac:dyDescent="0.2">
      <c r="A266" s="16" t="s">
        <v>147</v>
      </c>
      <c r="B266" s="16" t="s">
        <v>140</v>
      </c>
      <c r="C266" s="80" t="s">
        <v>219</v>
      </c>
      <c r="D266" s="85" t="s">
        <v>327</v>
      </c>
      <c r="E266" s="103" t="s">
        <v>328</v>
      </c>
      <c r="F266" s="41">
        <v>1800</v>
      </c>
      <c r="G266" s="41">
        <v>1800</v>
      </c>
      <c r="H266" s="41">
        <v>1800</v>
      </c>
    </row>
    <row r="267" spans="1:8" ht="14.25" x14ac:dyDescent="0.2">
      <c r="A267" s="30" t="s">
        <v>147</v>
      </c>
      <c r="B267" s="30" t="s">
        <v>141</v>
      </c>
      <c r="C267" s="30"/>
      <c r="D267" s="30"/>
      <c r="E267" s="27" t="s">
        <v>59</v>
      </c>
      <c r="F267" s="40">
        <f>F268+F272+F295</f>
        <v>28306.6</v>
      </c>
      <c r="G267" s="40">
        <f>G268+G272+G295</f>
        <v>5369.2000000000007</v>
      </c>
      <c r="H267" s="40">
        <f>H268+H272+H295</f>
        <v>4484.7</v>
      </c>
    </row>
    <row r="268" spans="1:8" ht="63.75" x14ac:dyDescent="0.2">
      <c r="A268" s="5" t="s">
        <v>147</v>
      </c>
      <c r="B268" s="5" t="s">
        <v>141</v>
      </c>
      <c r="C268" s="76">
        <v>400000000</v>
      </c>
      <c r="D268" s="5"/>
      <c r="E268" s="64" t="s">
        <v>546</v>
      </c>
      <c r="F268" s="101">
        <f t="shared" ref="F268:H270" si="42">F269</f>
        <v>3900</v>
      </c>
      <c r="G268" s="101">
        <f t="shared" si="42"/>
        <v>2847.8</v>
      </c>
      <c r="H268" s="101">
        <f t="shared" si="42"/>
        <v>2847.8</v>
      </c>
    </row>
    <row r="269" spans="1:8" ht="127.5" x14ac:dyDescent="0.2">
      <c r="A269" s="16" t="s">
        <v>147</v>
      </c>
      <c r="B269" s="16" t="s">
        <v>141</v>
      </c>
      <c r="C269" s="75">
        <v>430000000</v>
      </c>
      <c r="D269" s="16"/>
      <c r="E269" s="46" t="s">
        <v>472</v>
      </c>
      <c r="F269" s="98">
        <f t="shared" si="42"/>
        <v>3900</v>
      </c>
      <c r="G269" s="98">
        <f t="shared" si="42"/>
        <v>2847.8</v>
      </c>
      <c r="H269" s="98">
        <f t="shared" si="42"/>
        <v>2847.8</v>
      </c>
    </row>
    <row r="270" spans="1:8" ht="63" customHeight="1" x14ac:dyDescent="0.2">
      <c r="A270" s="16" t="s">
        <v>147</v>
      </c>
      <c r="B270" s="16" t="s">
        <v>141</v>
      </c>
      <c r="C270" s="74" t="s">
        <v>244</v>
      </c>
      <c r="D270" s="16"/>
      <c r="E270" s="103" t="s">
        <v>249</v>
      </c>
      <c r="F270" s="41">
        <f t="shared" si="42"/>
        <v>3900</v>
      </c>
      <c r="G270" s="41">
        <f t="shared" si="42"/>
        <v>2847.8</v>
      </c>
      <c r="H270" s="41">
        <f t="shared" si="42"/>
        <v>2847.8</v>
      </c>
    </row>
    <row r="271" spans="1:8" ht="68.25" customHeight="1" x14ac:dyDescent="0.2">
      <c r="A271" s="16" t="s">
        <v>147</v>
      </c>
      <c r="B271" s="16" t="s">
        <v>141</v>
      </c>
      <c r="C271" s="74" t="s">
        <v>244</v>
      </c>
      <c r="D271" s="16" t="s">
        <v>15</v>
      </c>
      <c r="E271" s="103" t="s">
        <v>694</v>
      </c>
      <c r="F271" s="39">
        <v>3900</v>
      </c>
      <c r="G271" s="39">
        <v>2847.8</v>
      </c>
      <c r="H271" s="39">
        <v>2847.8</v>
      </c>
    </row>
    <row r="272" spans="1:8" ht="64.5" customHeight="1" x14ac:dyDescent="0.2">
      <c r="A272" s="5" t="s">
        <v>147</v>
      </c>
      <c r="B272" s="5" t="s">
        <v>141</v>
      </c>
      <c r="C272" s="83" t="s">
        <v>44</v>
      </c>
      <c r="D272" s="16"/>
      <c r="E272" s="53" t="s">
        <v>557</v>
      </c>
      <c r="F272" s="101">
        <f>F273+F278+F281+F290</f>
        <v>24406.6</v>
      </c>
      <c r="G272" s="101">
        <f>G273+G278+G281+G290</f>
        <v>600</v>
      </c>
      <c r="H272" s="101">
        <f>H273+H278+H281+H290</f>
        <v>650</v>
      </c>
    </row>
    <row r="273" spans="1:8" ht="38.25" x14ac:dyDescent="0.2">
      <c r="A273" s="16" t="s">
        <v>147</v>
      </c>
      <c r="B273" s="16" t="s">
        <v>141</v>
      </c>
      <c r="C273" s="52" t="s">
        <v>45</v>
      </c>
      <c r="D273" s="16"/>
      <c r="E273" s="48" t="s">
        <v>274</v>
      </c>
      <c r="F273" s="98">
        <f>F274+F276</f>
        <v>440</v>
      </c>
      <c r="G273" s="98">
        <f t="shared" ref="G273:H273" si="43">G274+G276</f>
        <v>500</v>
      </c>
      <c r="H273" s="98">
        <f t="shared" si="43"/>
        <v>500</v>
      </c>
    </row>
    <row r="274" spans="1:8" ht="25.5" x14ac:dyDescent="0.2">
      <c r="A274" s="16" t="s">
        <v>147</v>
      </c>
      <c r="B274" s="16" t="s">
        <v>141</v>
      </c>
      <c r="C274" s="21" t="s">
        <v>302</v>
      </c>
      <c r="D274" s="16"/>
      <c r="E274" s="103" t="s">
        <v>275</v>
      </c>
      <c r="F274" s="41">
        <f>F275</f>
        <v>426</v>
      </c>
      <c r="G274" s="41">
        <f t="shared" ref="G274:H274" si="44">G275</f>
        <v>460</v>
      </c>
      <c r="H274" s="41">
        <f t="shared" si="44"/>
        <v>460</v>
      </c>
    </row>
    <row r="275" spans="1:8" ht="38.25" x14ac:dyDescent="0.2">
      <c r="A275" s="16" t="s">
        <v>147</v>
      </c>
      <c r="B275" s="16" t="s">
        <v>141</v>
      </c>
      <c r="C275" s="21" t="s">
        <v>302</v>
      </c>
      <c r="D275" s="85" t="s">
        <v>327</v>
      </c>
      <c r="E275" s="103" t="s">
        <v>328</v>
      </c>
      <c r="F275" s="41">
        <v>426</v>
      </c>
      <c r="G275" s="39">
        <v>460</v>
      </c>
      <c r="H275" s="39">
        <v>460</v>
      </c>
    </row>
    <row r="276" spans="1:8" ht="25.5" x14ac:dyDescent="0.2">
      <c r="A276" s="16" t="s">
        <v>147</v>
      </c>
      <c r="B276" s="16" t="s">
        <v>141</v>
      </c>
      <c r="C276" s="21" t="s">
        <v>594</v>
      </c>
      <c r="D276" s="16"/>
      <c r="E276" s="103" t="s">
        <v>595</v>
      </c>
      <c r="F276" s="41">
        <f>F277</f>
        <v>14</v>
      </c>
      <c r="G276" s="41">
        <f>G277</f>
        <v>40</v>
      </c>
      <c r="H276" s="41">
        <f>H277</f>
        <v>40</v>
      </c>
    </row>
    <row r="277" spans="1:8" ht="38.25" x14ac:dyDescent="0.2">
      <c r="A277" s="16" t="s">
        <v>147</v>
      </c>
      <c r="B277" s="16" t="s">
        <v>141</v>
      </c>
      <c r="C277" s="21" t="s">
        <v>594</v>
      </c>
      <c r="D277" s="85" t="s">
        <v>327</v>
      </c>
      <c r="E277" s="103" t="s">
        <v>328</v>
      </c>
      <c r="F277" s="41">
        <v>14</v>
      </c>
      <c r="G277" s="41">
        <v>40</v>
      </c>
      <c r="H277" s="41">
        <v>40</v>
      </c>
    </row>
    <row r="278" spans="1:8" ht="38.25" x14ac:dyDescent="0.2">
      <c r="A278" s="47" t="s">
        <v>147</v>
      </c>
      <c r="B278" s="47" t="s">
        <v>141</v>
      </c>
      <c r="C278" s="52" t="s">
        <v>709</v>
      </c>
      <c r="D278" s="16"/>
      <c r="E278" s="60" t="s">
        <v>710</v>
      </c>
      <c r="F278" s="98">
        <f>F279</f>
        <v>0</v>
      </c>
      <c r="G278" s="98">
        <f t="shared" ref="G278:H278" si="45">G279</f>
        <v>0</v>
      </c>
      <c r="H278" s="98">
        <f t="shared" si="45"/>
        <v>50</v>
      </c>
    </row>
    <row r="279" spans="1:8" ht="89.25" x14ac:dyDescent="0.2">
      <c r="A279" s="16" t="s">
        <v>147</v>
      </c>
      <c r="B279" s="16" t="s">
        <v>141</v>
      </c>
      <c r="C279" s="21" t="s">
        <v>864</v>
      </c>
      <c r="D279" s="16"/>
      <c r="E279" s="103" t="s">
        <v>866</v>
      </c>
      <c r="F279" s="41">
        <f>F280</f>
        <v>0</v>
      </c>
      <c r="G279" s="41">
        <f>G280</f>
        <v>0</v>
      </c>
      <c r="H279" s="41">
        <f>H280</f>
        <v>50</v>
      </c>
    </row>
    <row r="280" spans="1:8" ht="38.25" x14ac:dyDescent="0.2">
      <c r="A280" s="16" t="s">
        <v>147</v>
      </c>
      <c r="B280" s="16" t="s">
        <v>141</v>
      </c>
      <c r="C280" s="21" t="s">
        <v>864</v>
      </c>
      <c r="D280" s="85" t="s">
        <v>327</v>
      </c>
      <c r="E280" s="103" t="s">
        <v>328</v>
      </c>
      <c r="F280" s="41">
        <v>0</v>
      </c>
      <c r="G280" s="41">
        <v>0</v>
      </c>
      <c r="H280" s="41">
        <v>50</v>
      </c>
    </row>
    <row r="281" spans="1:8" ht="25.5" x14ac:dyDescent="0.2">
      <c r="A281" s="16" t="s">
        <v>147</v>
      </c>
      <c r="B281" s="16" t="s">
        <v>141</v>
      </c>
      <c r="C281" s="52" t="s">
        <v>46</v>
      </c>
      <c r="D281" s="16"/>
      <c r="E281" s="46" t="s">
        <v>635</v>
      </c>
      <c r="F281" s="98">
        <f>F282+F284+F286+F288</f>
        <v>18027.8</v>
      </c>
      <c r="G281" s="98">
        <f t="shared" ref="G281:H281" si="46">G282+G284+G286+G288</f>
        <v>100</v>
      </c>
      <c r="H281" s="98">
        <f t="shared" si="46"/>
        <v>100</v>
      </c>
    </row>
    <row r="282" spans="1:8" ht="38.25" x14ac:dyDescent="0.2">
      <c r="A282" s="16" t="s">
        <v>147</v>
      </c>
      <c r="B282" s="16" t="s">
        <v>141</v>
      </c>
      <c r="C282" s="21" t="s">
        <v>47</v>
      </c>
      <c r="D282" s="16"/>
      <c r="E282" s="102" t="s">
        <v>279</v>
      </c>
      <c r="F282" s="41">
        <f>F283</f>
        <v>100</v>
      </c>
      <c r="G282" s="41">
        <f>G283</f>
        <v>100</v>
      </c>
      <c r="H282" s="41">
        <f>H283</f>
        <v>100</v>
      </c>
    </row>
    <row r="283" spans="1:8" ht="38.25" x14ac:dyDescent="0.2">
      <c r="A283" s="16" t="s">
        <v>147</v>
      </c>
      <c r="B283" s="16" t="s">
        <v>141</v>
      </c>
      <c r="C283" s="21" t="s">
        <v>47</v>
      </c>
      <c r="D283" s="85" t="s">
        <v>327</v>
      </c>
      <c r="E283" s="103" t="s">
        <v>328</v>
      </c>
      <c r="F283" s="41">
        <v>100</v>
      </c>
      <c r="G283" s="41">
        <v>100</v>
      </c>
      <c r="H283" s="41">
        <v>100</v>
      </c>
    </row>
    <row r="284" spans="1:8" ht="38.25" x14ac:dyDescent="0.2">
      <c r="A284" s="16" t="s">
        <v>147</v>
      </c>
      <c r="B284" s="16" t="s">
        <v>141</v>
      </c>
      <c r="C284" s="21" t="s">
        <v>707</v>
      </c>
      <c r="D284" s="16"/>
      <c r="E284" s="103" t="s">
        <v>708</v>
      </c>
      <c r="F284" s="113">
        <f>F285</f>
        <v>1525</v>
      </c>
      <c r="G284" s="41">
        <f>G285</f>
        <v>0</v>
      </c>
      <c r="H284" s="41">
        <f>H285</f>
        <v>0</v>
      </c>
    </row>
    <row r="285" spans="1:8" ht="38.25" x14ac:dyDescent="0.2">
      <c r="A285" s="16" t="s">
        <v>147</v>
      </c>
      <c r="B285" s="16" t="s">
        <v>141</v>
      </c>
      <c r="C285" s="21" t="s">
        <v>707</v>
      </c>
      <c r="D285" s="85" t="s">
        <v>327</v>
      </c>
      <c r="E285" s="103" t="s">
        <v>328</v>
      </c>
      <c r="F285" s="113">
        <v>1525</v>
      </c>
      <c r="G285" s="41">
        <v>0</v>
      </c>
      <c r="H285" s="41">
        <v>0</v>
      </c>
    </row>
    <row r="286" spans="1:8" ht="37.5" customHeight="1" x14ac:dyDescent="0.2">
      <c r="A286" s="16" t="s">
        <v>147</v>
      </c>
      <c r="B286" s="16" t="s">
        <v>141</v>
      </c>
      <c r="C286" s="21" t="s">
        <v>871</v>
      </c>
      <c r="D286" s="85"/>
      <c r="E286" s="103" t="s">
        <v>872</v>
      </c>
      <c r="F286" s="41">
        <f t="shared" ref="F286:H286" si="47">F287</f>
        <v>14859.1</v>
      </c>
      <c r="G286" s="41">
        <f t="shared" si="47"/>
        <v>0</v>
      </c>
      <c r="H286" s="41">
        <f t="shared" si="47"/>
        <v>0</v>
      </c>
    </row>
    <row r="287" spans="1:8" ht="38.25" x14ac:dyDescent="0.2">
      <c r="A287" s="16" t="s">
        <v>147</v>
      </c>
      <c r="B287" s="16" t="s">
        <v>141</v>
      </c>
      <c r="C287" s="21" t="s">
        <v>871</v>
      </c>
      <c r="D287" s="85" t="s">
        <v>327</v>
      </c>
      <c r="E287" s="103" t="s">
        <v>328</v>
      </c>
      <c r="F287" s="41">
        <v>14859.1</v>
      </c>
      <c r="G287" s="41">
        <v>0</v>
      </c>
      <c r="H287" s="41">
        <v>0</v>
      </c>
    </row>
    <row r="288" spans="1:8" ht="25.5" x14ac:dyDescent="0.2">
      <c r="A288" s="16" t="s">
        <v>147</v>
      </c>
      <c r="B288" s="16" t="s">
        <v>141</v>
      </c>
      <c r="C288" s="173" t="s">
        <v>714</v>
      </c>
      <c r="D288" s="85"/>
      <c r="E288" s="172" t="s">
        <v>715</v>
      </c>
      <c r="F288" s="41">
        <f>F289</f>
        <v>1543.7</v>
      </c>
      <c r="G288" s="41">
        <f>G289</f>
        <v>0</v>
      </c>
      <c r="H288" s="41">
        <f>H289</f>
        <v>0</v>
      </c>
    </row>
    <row r="289" spans="1:8" x14ac:dyDescent="0.2">
      <c r="A289" s="16" t="s">
        <v>147</v>
      </c>
      <c r="B289" s="16" t="s">
        <v>141</v>
      </c>
      <c r="C289" s="51" t="s">
        <v>714</v>
      </c>
      <c r="D289" s="115" t="s">
        <v>386</v>
      </c>
      <c r="E289" s="112" t="s">
        <v>414</v>
      </c>
      <c r="F289" s="41">
        <v>1543.7</v>
      </c>
      <c r="G289" s="41">
        <v>0</v>
      </c>
      <c r="H289" s="41">
        <v>0</v>
      </c>
    </row>
    <row r="290" spans="1:8" ht="51" x14ac:dyDescent="0.2">
      <c r="A290" s="16" t="s">
        <v>147</v>
      </c>
      <c r="B290" s="16" t="s">
        <v>141</v>
      </c>
      <c r="C290" s="52" t="s">
        <v>276</v>
      </c>
      <c r="D290" s="16"/>
      <c r="E290" s="60" t="s">
        <v>303</v>
      </c>
      <c r="F290" s="98">
        <f>F291+F293</f>
        <v>5938.8</v>
      </c>
      <c r="G290" s="98">
        <f t="shared" ref="G290:H290" si="48">G291</f>
        <v>0</v>
      </c>
      <c r="H290" s="98">
        <f t="shared" si="48"/>
        <v>0</v>
      </c>
    </row>
    <row r="291" spans="1:8" ht="51" x14ac:dyDescent="0.2">
      <c r="A291" s="16" t="s">
        <v>147</v>
      </c>
      <c r="B291" s="16" t="s">
        <v>141</v>
      </c>
      <c r="C291" s="21" t="s">
        <v>280</v>
      </c>
      <c r="D291" s="85"/>
      <c r="E291" s="103" t="s">
        <v>623</v>
      </c>
      <c r="F291" s="41">
        <f>F292</f>
        <v>5738.8</v>
      </c>
      <c r="G291" s="41">
        <f>G292</f>
        <v>0</v>
      </c>
      <c r="H291" s="41">
        <f>H292</f>
        <v>0</v>
      </c>
    </row>
    <row r="292" spans="1:8" ht="38.25" x14ac:dyDescent="0.2">
      <c r="A292" s="16" t="s">
        <v>147</v>
      </c>
      <c r="B292" s="16" t="s">
        <v>141</v>
      </c>
      <c r="C292" s="21" t="s">
        <v>280</v>
      </c>
      <c r="D292" s="85" t="s">
        <v>327</v>
      </c>
      <c r="E292" s="103" t="s">
        <v>328</v>
      </c>
      <c r="F292" s="41">
        <v>5738.8</v>
      </c>
      <c r="G292" s="41">
        <v>0</v>
      </c>
      <c r="H292" s="41">
        <v>0</v>
      </c>
    </row>
    <row r="293" spans="1:8" ht="25.5" x14ac:dyDescent="0.2">
      <c r="A293" s="16" t="s">
        <v>147</v>
      </c>
      <c r="B293" s="16" t="s">
        <v>141</v>
      </c>
      <c r="C293" s="21" t="s">
        <v>890</v>
      </c>
      <c r="D293" s="16"/>
      <c r="E293" s="103" t="s">
        <v>891</v>
      </c>
      <c r="F293" s="41">
        <f>F294</f>
        <v>200</v>
      </c>
      <c r="G293" s="41">
        <f t="shared" ref="G293:H293" si="49">G294</f>
        <v>0</v>
      </c>
      <c r="H293" s="41">
        <f t="shared" si="49"/>
        <v>0</v>
      </c>
    </row>
    <row r="294" spans="1:8" ht="38.25" x14ac:dyDescent="0.2">
      <c r="A294" s="16" t="s">
        <v>147</v>
      </c>
      <c r="B294" s="16" t="s">
        <v>141</v>
      </c>
      <c r="C294" s="21" t="s">
        <v>890</v>
      </c>
      <c r="D294" s="85" t="s">
        <v>327</v>
      </c>
      <c r="E294" s="103" t="s">
        <v>328</v>
      </c>
      <c r="F294" s="41">
        <v>200</v>
      </c>
      <c r="G294" s="41">
        <v>0</v>
      </c>
      <c r="H294" s="41">
        <v>0</v>
      </c>
    </row>
    <row r="295" spans="1:8" ht="63.75" x14ac:dyDescent="0.2">
      <c r="A295" s="5" t="s">
        <v>147</v>
      </c>
      <c r="B295" s="5" t="s">
        <v>141</v>
      </c>
      <c r="C295" s="73" t="s">
        <v>204</v>
      </c>
      <c r="D295" s="16"/>
      <c r="E295" s="63" t="s">
        <v>556</v>
      </c>
      <c r="F295" s="101">
        <f>F296+F301</f>
        <v>0</v>
      </c>
      <c r="G295" s="101">
        <f>G296+G301</f>
        <v>1921.4</v>
      </c>
      <c r="H295" s="101">
        <f>H296+H301</f>
        <v>986.9</v>
      </c>
    </row>
    <row r="296" spans="1:8" ht="90.75" customHeight="1" x14ac:dyDescent="0.2">
      <c r="A296" s="47" t="s">
        <v>147</v>
      </c>
      <c r="B296" s="47" t="s">
        <v>141</v>
      </c>
      <c r="C296" s="52" t="s">
        <v>319</v>
      </c>
      <c r="D296" s="16"/>
      <c r="E296" s="48" t="s">
        <v>500</v>
      </c>
      <c r="F296" s="98">
        <f>F297+F299</f>
        <v>0</v>
      </c>
      <c r="G296" s="98">
        <f>G297+G299</f>
        <v>1055.9000000000001</v>
      </c>
      <c r="H296" s="98">
        <f>H297+H299</f>
        <v>0</v>
      </c>
    </row>
    <row r="297" spans="1:8" ht="69" customHeight="1" x14ac:dyDescent="0.2">
      <c r="A297" s="16" t="s">
        <v>147</v>
      </c>
      <c r="B297" s="16" t="s">
        <v>141</v>
      </c>
      <c r="C297" s="21" t="s">
        <v>321</v>
      </c>
      <c r="D297" s="16"/>
      <c r="E297" s="103" t="s">
        <v>322</v>
      </c>
      <c r="F297" s="41">
        <f>F298</f>
        <v>0</v>
      </c>
      <c r="G297" s="41">
        <f>G298</f>
        <v>905</v>
      </c>
      <c r="H297" s="41">
        <f>H298</f>
        <v>0</v>
      </c>
    </row>
    <row r="298" spans="1:8" ht="38.25" x14ac:dyDescent="0.2">
      <c r="A298" s="16" t="s">
        <v>147</v>
      </c>
      <c r="B298" s="16" t="s">
        <v>141</v>
      </c>
      <c r="C298" s="21" t="s">
        <v>321</v>
      </c>
      <c r="D298" s="85" t="s">
        <v>327</v>
      </c>
      <c r="E298" s="103" t="s">
        <v>328</v>
      </c>
      <c r="F298" s="41">
        <v>0</v>
      </c>
      <c r="G298" s="41">
        <v>905</v>
      </c>
      <c r="H298" s="41">
        <v>0</v>
      </c>
    </row>
    <row r="299" spans="1:8" ht="89.25" x14ac:dyDescent="0.2">
      <c r="A299" s="16" t="s">
        <v>147</v>
      </c>
      <c r="B299" s="16" t="s">
        <v>141</v>
      </c>
      <c r="C299" s="21" t="s">
        <v>553</v>
      </c>
      <c r="D299" s="16"/>
      <c r="E299" s="103" t="s">
        <v>477</v>
      </c>
      <c r="F299" s="41">
        <f>F300</f>
        <v>0</v>
      </c>
      <c r="G299" s="41">
        <f>G300</f>
        <v>150.9</v>
      </c>
      <c r="H299" s="41">
        <f>H300</f>
        <v>0</v>
      </c>
    </row>
    <row r="300" spans="1:8" ht="38.25" x14ac:dyDescent="0.2">
      <c r="A300" s="16" t="s">
        <v>147</v>
      </c>
      <c r="B300" s="16" t="s">
        <v>141</v>
      </c>
      <c r="C300" s="21" t="s">
        <v>553</v>
      </c>
      <c r="D300" s="85" t="s">
        <v>327</v>
      </c>
      <c r="E300" s="103" t="s">
        <v>328</v>
      </c>
      <c r="F300" s="41">
        <v>0</v>
      </c>
      <c r="G300" s="41">
        <v>150.9</v>
      </c>
      <c r="H300" s="41">
        <v>0</v>
      </c>
    </row>
    <row r="301" spans="1:8" ht="63.75" customHeight="1" x14ac:dyDescent="0.2">
      <c r="A301" s="16" t="s">
        <v>147</v>
      </c>
      <c r="B301" s="16" t="s">
        <v>141</v>
      </c>
      <c r="C301" s="52" t="s">
        <v>323</v>
      </c>
      <c r="D301" s="16"/>
      <c r="E301" s="48" t="s">
        <v>324</v>
      </c>
      <c r="F301" s="98">
        <f t="shared" ref="F301:H302" si="50">F302</f>
        <v>0</v>
      </c>
      <c r="G301" s="98">
        <f t="shared" si="50"/>
        <v>865.5</v>
      </c>
      <c r="H301" s="98">
        <f t="shared" si="50"/>
        <v>986.9</v>
      </c>
    </row>
    <row r="302" spans="1:8" ht="63" customHeight="1" x14ac:dyDescent="0.2">
      <c r="A302" s="16" t="s">
        <v>147</v>
      </c>
      <c r="B302" s="16" t="s">
        <v>141</v>
      </c>
      <c r="C302" s="21" t="s">
        <v>326</v>
      </c>
      <c r="D302" s="16"/>
      <c r="E302" s="103" t="s">
        <v>602</v>
      </c>
      <c r="F302" s="41">
        <f t="shared" si="50"/>
        <v>0</v>
      </c>
      <c r="G302" s="41">
        <f t="shared" si="50"/>
        <v>865.5</v>
      </c>
      <c r="H302" s="41">
        <f t="shared" si="50"/>
        <v>986.9</v>
      </c>
    </row>
    <row r="303" spans="1:8" ht="38.25" x14ac:dyDescent="0.2">
      <c r="A303" s="16" t="s">
        <v>147</v>
      </c>
      <c r="B303" s="16" t="s">
        <v>141</v>
      </c>
      <c r="C303" s="21" t="s">
        <v>326</v>
      </c>
      <c r="D303" s="85" t="s">
        <v>327</v>
      </c>
      <c r="E303" s="103" t="s">
        <v>328</v>
      </c>
      <c r="F303" s="41">
        <v>0</v>
      </c>
      <c r="G303" s="41">
        <v>865.5</v>
      </c>
      <c r="H303" s="41">
        <v>986.9</v>
      </c>
    </row>
    <row r="304" spans="1:8" ht="14.25" x14ac:dyDescent="0.2">
      <c r="A304" s="30" t="s">
        <v>147</v>
      </c>
      <c r="B304" s="30" t="s">
        <v>145</v>
      </c>
      <c r="C304" s="30"/>
      <c r="D304" s="30"/>
      <c r="E304" s="27" t="s">
        <v>73</v>
      </c>
      <c r="F304" s="40">
        <f>F305+F309+F327+F331+F366+F378</f>
        <v>71819.8</v>
      </c>
      <c r="G304" s="40">
        <f t="shared" ref="G304:H304" si="51">G305+G309+G327+G331+G366+G378</f>
        <v>23093.5</v>
      </c>
      <c r="H304" s="40">
        <f t="shared" si="51"/>
        <v>22077.9</v>
      </c>
    </row>
    <row r="305" spans="1:8" ht="52.5" customHeight="1" x14ac:dyDescent="0.2">
      <c r="A305" s="5" t="s">
        <v>147</v>
      </c>
      <c r="B305" s="5" t="s">
        <v>145</v>
      </c>
      <c r="C305" s="78" t="s">
        <v>109</v>
      </c>
      <c r="D305" s="16"/>
      <c r="E305" s="63" t="s">
        <v>542</v>
      </c>
      <c r="F305" s="101">
        <f t="shared" ref="F305:H307" si="52">F306</f>
        <v>376</v>
      </c>
      <c r="G305" s="101">
        <f t="shared" si="52"/>
        <v>376</v>
      </c>
      <c r="H305" s="101">
        <f t="shared" si="52"/>
        <v>376</v>
      </c>
    </row>
    <row r="306" spans="1:8" ht="38.25" x14ac:dyDescent="0.2">
      <c r="A306" s="47" t="s">
        <v>147</v>
      </c>
      <c r="B306" s="47" t="s">
        <v>145</v>
      </c>
      <c r="C306" s="77" t="s">
        <v>110</v>
      </c>
      <c r="D306" s="16"/>
      <c r="E306" s="60" t="s">
        <v>108</v>
      </c>
      <c r="F306" s="98">
        <f t="shared" si="52"/>
        <v>376</v>
      </c>
      <c r="G306" s="98">
        <f t="shared" si="52"/>
        <v>376</v>
      </c>
      <c r="H306" s="98">
        <f t="shared" si="52"/>
        <v>376</v>
      </c>
    </row>
    <row r="307" spans="1:8" ht="38.25" x14ac:dyDescent="0.2">
      <c r="A307" s="85" t="s">
        <v>147</v>
      </c>
      <c r="B307" s="85" t="s">
        <v>145</v>
      </c>
      <c r="C307" s="74" t="s">
        <v>207</v>
      </c>
      <c r="D307" s="16"/>
      <c r="E307" s="103" t="s">
        <v>208</v>
      </c>
      <c r="F307" s="41">
        <f t="shared" si="52"/>
        <v>376</v>
      </c>
      <c r="G307" s="41">
        <f t="shared" si="52"/>
        <v>376</v>
      </c>
      <c r="H307" s="41">
        <f t="shared" si="52"/>
        <v>376</v>
      </c>
    </row>
    <row r="308" spans="1:8" ht="38.25" x14ac:dyDescent="0.2">
      <c r="A308" s="85" t="s">
        <v>147</v>
      </c>
      <c r="B308" s="85" t="s">
        <v>145</v>
      </c>
      <c r="C308" s="74" t="s">
        <v>207</v>
      </c>
      <c r="D308" s="85" t="s">
        <v>327</v>
      </c>
      <c r="E308" s="103" t="s">
        <v>328</v>
      </c>
      <c r="F308" s="41">
        <v>376</v>
      </c>
      <c r="G308" s="41">
        <v>376</v>
      </c>
      <c r="H308" s="41">
        <v>376</v>
      </c>
    </row>
    <row r="309" spans="1:8" ht="65.25" customHeight="1" x14ac:dyDescent="0.2">
      <c r="A309" s="5" t="s">
        <v>147</v>
      </c>
      <c r="B309" s="5" t="s">
        <v>145</v>
      </c>
      <c r="C309" s="83" t="s">
        <v>44</v>
      </c>
      <c r="D309" s="16"/>
      <c r="E309" s="53" t="s">
        <v>557</v>
      </c>
      <c r="F309" s="101">
        <f>F310+F317+F320</f>
        <v>20796.5</v>
      </c>
      <c r="G309" s="101">
        <f t="shared" ref="G309:H309" si="53">G310+G317+G320</f>
        <v>16582.7</v>
      </c>
      <c r="H309" s="101">
        <f t="shared" si="53"/>
        <v>14632.599999999999</v>
      </c>
    </row>
    <row r="310" spans="1:8" ht="42" customHeight="1" x14ac:dyDescent="0.2">
      <c r="A310" s="85" t="s">
        <v>147</v>
      </c>
      <c r="B310" s="85" t="s">
        <v>145</v>
      </c>
      <c r="C310" s="52" t="s">
        <v>709</v>
      </c>
      <c r="D310" s="16"/>
      <c r="E310" s="60" t="s">
        <v>710</v>
      </c>
      <c r="F310" s="41">
        <f>F311+F313+F315</f>
        <v>4916.5</v>
      </c>
      <c r="G310" s="41">
        <f t="shared" ref="F310:H311" si="54">G311</f>
        <v>0</v>
      </c>
      <c r="H310" s="41">
        <f t="shared" si="54"/>
        <v>50</v>
      </c>
    </row>
    <row r="311" spans="1:8" ht="26.25" customHeight="1" x14ac:dyDescent="0.2">
      <c r="A311" s="16" t="s">
        <v>147</v>
      </c>
      <c r="B311" s="85" t="s">
        <v>145</v>
      </c>
      <c r="C311" s="21" t="s">
        <v>711</v>
      </c>
      <c r="D311" s="16"/>
      <c r="E311" s="103" t="s">
        <v>713</v>
      </c>
      <c r="F311" s="41">
        <f t="shared" si="54"/>
        <v>100</v>
      </c>
      <c r="G311" s="41">
        <f t="shared" si="54"/>
        <v>0</v>
      </c>
      <c r="H311" s="41">
        <f t="shared" si="54"/>
        <v>50</v>
      </c>
    </row>
    <row r="312" spans="1:8" ht="39" customHeight="1" x14ac:dyDescent="0.2">
      <c r="A312" s="85" t="s">
        <v>147</v>
      </c>
      <c r="B312" s="85" t="s">
        <v>145</v>
      </c>
      <c r="C312" s="21" t="s">
        <v>711</v>
      </c>
      <c r="D312" s="85" t="s">
        <v>327</v>
      </c>
      <c r="E312" s="103" t="s">
        <v>328</v>
      </c>
      <c r="F312" s="41">
        <v>100</v>
      </c>
      <c r="G312" s="41">
        <v>0</v>
      </c>
      <c r="H312" s="41">
        <v>50</v>
      </c>
    </row>
    <row r="313" spans="1:8" ht="26.25" customHeight="1" x14ac:dyDescent="0.2">
      <c r="A313" s="85" t="s">
        <v>147</v>
      </c>
      <c r="B313" s="85" t="s">
        <v>145</v>
      </c>
      <c r="C313" s="21" t="s">
        <v>867</v>
      </c>
      <c r="D313" s="85"/>
      <c r="E313" s="103" t="s">
        <v>868</v>
      </c>
      <c r="F313" s="41">
        <f>F314</f>
        <v>2000</v>
      </c>
      <c r="G313" s="41">
        <f t="shared" ref="G313:H313" si="55">G314</f>
        <v>0</v>
      </c>
      <c r="H313" s="41">
        <f t="shared" si="55"/>
        <v>0</v>
      </c>
    </row>
    <row r="314" spans="1:8" ht="39" customHeight="1" x14ac:dyDescent="0.2">
      <c r="A314" s="16" t="s">
        <v>147</v>
      </c>
      <c r="B314" s="85" t="s">
        <v>145</v>
      </c>
      <c r="C314" s="21" t="s">
        <v>867</v>
      </c>
      <c r="D314" s="85" t="s">
        <v>327</v>
      </c>
      <c r="E314" s="103" t="s">
        <v>328</v>
      </c>
      <c r="F314" s="41">
        <v>2000</v>
      </c>
      <c r="G314" s="41">
        <v>0</v>
      </c>
      <c r="H314" s="41">
        <v>0</v>
      </c>
    </row>
    <row r="315" spans="1:8" ht="27.75" customHeight="1" x14ac:dyDescent="0.2">
      <c r="A315" s="85" t="s">
        <v>147</v>
      </c>
      <c r="B315" s="85" t="s">
        <v>145</v>
      </c>
      <c r="C315" s="21" t="s">
        <v>869</v>
      </c>
      <c r="D315" s="85"/>
      <c r="E315" s="103" t="s">
        <v>892</v>
      </c>
      <c r="F315" s="41">
        <f>F316</f>
        <v>2816.5</v>
      </c>
      <c r="G315" s="41">
        <f t="shared" ref="G315:H315" si="56">G316</f>
        <v>0</v>
      </c>
      <c r="H315" s="41">
        <f t="shared" si="56"/>
        <v>0</v>
      </c>
    </row>
    <row r="316" spans="1:8" ht="39" customHeight="1" x14ac:dyDescent="0.2">
      <c r="A316" s="85" t="s">
        <v>147</v>
      </c>
      <c r="B316" s="85" t="s">
        <v>145</v>
      </c>
      <c r="C316" s="21" t="s">
        <v>869</v>
      </c>
      <c r="D316" s="85" t="s">
        <v>327</v>
      </c>
      <c r="E316" s="103" t="s">
        <v>328</v>
      </c>
      <c r="F316" s="41">
        <v>2816.5</v>
      </c>
      <c r="G316" s="41">
        <v>0</v>
      </c>
      <c r="H316" s="41">
        <v>0</v>
      </c>
    </row>
    <row r="317" spans="1:8" ht="25.5" customHeight="1" x14ac:dyDescent="0.2">
      <c r="A317" s="47" t="s">
        <v>147</v>
      </c>
      <c r="B317" s="47" t="s">
        <v>145</v>
      </c>
      <c r="C317" s="52" t="s">
        <v>46</v>
      </c>
      <c r="D317" s="16"/>
      <c r="E317" s="46" t="s">
        <v>635</v>
      </c>
      <c r="F317" s="41">
        <f>F318</f>
        <v>1000</v>
      </c>
      <c r="G317" s="41">
        <f t="shared" ref="G317:H318" si="57">G318</f>
        <v>0</v>
      </c>
      <c r="H317" s="41">
        <f t="shared" si="57"/>
        <v>0</v>
      </c>
    </row>
    <row r="318" spans="1:8" ht="39" customHeight="1" x14ac:dyDescent="0.2">
      <c r="A318" s="85" t="s">
        <v>147</v>
      </c>
      <c r="B318" s="85" t="s">
        <v>145</v>
      </c>
      <c r="C318" s="219" t="s">
        <v>905</v>
      </c>
      <c r="D318" s="220"/>
      <c r="E318" s="216" t="s">
        <v>889</v>
      </c>
      <c r="F318" s="217">
        <f>F319</f>
        <v>1000</v>
      </c>
      <c r="G318" s="217">
        <f t="shared" si="57"/>
        <v>0</v>
      </c>
      <c r="H318" s="217">
        <f t="shared" si="57"/>
        <v>0</v>
      </c>
    </row>
    <row r="319" spans="1:8" ht="22.5" customHeight="1" x14ac:dyDescent="0.2">
      <c r="A319" s="85" t="s">
        <v>147</v>
      </c>
      <c r="B319" s="85" t="s">
        <v>145</v>
      </c>
      <c r="C319" s="219" t="s">
        <v>905</v>
      </c>
      <c r="D319" s="220" t="s">
        <v>386</v>
      </c>
      <c r="E319" s="216" t="s">
        <v>414</v>
      </c>
      <c r="F319" s="217">
        <v>1000</v>
      </c>
      <c r="G319" s="217">
        <v>0</v>
      </c>
      <c r="H319" s="217">
        <v>0</v>
      </c>
    </row>
    <row r="320" spans="1:8" ht="38.25" x14ac:dyDescent="0.2">
      <c r="A320" s="16" t="s">
        <v>147</v>
      </c>
      <c r="B320" s="85" t="s">
        <v>145</v>
      </c>
      <c r="C320" s="52" t="s">
        <v>277</v>
      </c>
      <c r="D320" s="16"/>
      <c r="E320" s="60" t="s">
        <v>614</v>
      </c>
      <c r="F320" s="98">
        <f>F321+F323+F325</f>
        <v>14880</v>
      </c>
      <c r="G320" s="98">
        <f t="shared" ref="G320:H320" si="58">G321+G323+G325</f>
        <v>16582.7</v>
      </c>
      <c r="H320" s="98">
        <f t="shared" si="58"/>
        <v>14582.599999999999</v>
      </c>
    </row>
    <row r="321" spans="1:8" ht="25.5" x14ac:dyDescent="0.2">
      <c r="A321" s="16" t="s">
        <v>147</v>
      </c>
      <c r="B321" s="85" t="s">
        <v>145</v>
      </c>
      <c r="C321" s="21" t="s">
        <v>278</v>
      </c>
      <c r="D321" s="85"/>
      <c r="E321" s="103" t="s">
        <v>615</v>
      </c>
      <c r="F321" s="41">
        <f>F322</f>
        <v>10000</v>
      </c>
      <c r="G321" s="41">
        <f>G322</f>
        <v>11473.8</v>
      </c>
      <c r="H321" s="41">
        <f>H322</f>
        <v>11473.8</v>
      </c>
    </row>
    <row r="322" spans="1:8" ht="38.25" x14ac:dyDescent="0.2">
      <c r="A322" s="16" t="s">
        <v>147</v>
      </c>
      <c r="B322" s="85" t="s">
        <v>145</v>
      </c>
      <c r="C322" s="21" t="s">
        <v>278</v>
      </c>
      <c r="D322" s="85" t="s">
        <v>327</v>
      </c>
      <c r="E322" s="103" t="s">
        <v>328</v>
      </c>
      <c r="F322" s="41">
        <v>10000</v>
      </c>
      <c r="G322" s="41">
        <v>11473.8</v>
      </c>
      <c r="H322" s="41">
        <v>11473.8</v>
      </c>
    </row>
    <row r="323" spans="1:8" ht="51" x14ac:dyDescent="0.2">
      <c r="A323" s="16" t="s">
        <v>147</v>
      </c>
      <c r="B323" s="85" t="s">
        <v>145</v>
      </c>
      <c r="C323" s="21" t="s">
        <v>601</v>
      </c>
      <c r="D323" s="16"/>
      <c r="E323" s="103" t="s">
        <v>617</v>
      </c>
      <c r="F323" s="98">
        <f>F324</f>
        <v>1500</v>
      </c>
      <c r="G323" s="98">
        <f>G324</f>
        <v>2000</v>
      </c>
      <c r="H323" s="98">
        <f>H324</f>
        <v>774.8</v>
      </c>
    </row>
    <row r="324" spans="1:8" ht="38.25" x14ac:dyDescent="0.2">
      <c r="A324" s="85" t="s">
        <v>147</v>
      </c>
      <c r="B324" s="85" t="s">
        <v>145</v>
      </c>
      <c r="C324" s="21" t="s">
        <v>601</v>
      </c>
      <c r="D324" s="85" t="s">
        <v>327</v>
      </c>
      <c r="E324" s="103" t="s">
        <v>328</v>
      </c>
      <c r="F324" s="41">
        <v>1500</v>
      </c>
      <c r="G324" s="41">
        <v>2000</v>
      </c>
      <c r="H324" s="41">
        <v>774.8</v>
      </c>
    </row>
    <row r="325" spans="1:8" ht="18.75" customHeight="1" x14ac:dyDescent="0.2">
      <c r="A325" s="16" t="s">
        <v>147</v>
      </c>
      <c r="B325" s="85" t="s">
        <v>145</v>
      </c>
      <c r="C325" s="21" t="s">
        <v>873</v>
      </c>
      <c r="D325" s="85"/>
      <c r="E325" s="103" t="s">
        <v>878</v>
      </c>
      <c r="F325" s="41">
        <f>F326</f>
        <v>3380</v>
      </c>
      <c r="G325" s="41">
        <f t="shared" ref="G325:H325" si="59">G326</f>
        <v>3108.9</v>
      </c>
      <c r="H325" s="41">
        <f t="shared" si="59"/>
        <v>2334</v>
      </c>
    </row>
    <row r="326" spans="1:8" ht="38.25" x14ac:dyDescent="0.2">
      <c r="A326" s="16" t="s">
        <v>147</v>
      </c>
      <c r="B326" s="85" t="s">
        <v>145</v>
      </c>
      <c r="C326" s="21" t="s">
        <v>873</v>
      </c>
      <c r="D326" s="85" t="s">
        <v>327</v>
      </c>
      <c r="E326" s="103" t="s">
        <v>328</v>
      </c>
      <c r="F326" s="41">
        <f>3280+100</f>
        <v>3380</v>
      </c>
      <c r="G326" s="41">
        <f>3008.9+100</f>
        <v>3108.9</v>
      </c>
      <c r="H326" s="41">
        <f>2234+100</f>
        <v>2334</v>
      </c>
    </row>
    <row r="327" spans="1:8" ht="63.75" x14ac:dyDescent="0.2">
      <c r="A327" s="5" t="s">
        <v>147</v>
      </c>
      <c r="B327" s="5" t="s">
        <v>145</v>
      </c>
      <c r="C327" s="73" t="s">
        <v>204</v>
      </c>
      <c r="D327" s="16"/>
      <c r="E327" s="63" t="s">
        <v>556</v>
      </c>
      <c r="F327" s="101">
        <f t="shared" ref="F327:H329" si="60">F328</f>
        <v>0</v>
      </c>
      <c r="G327" s="101">
        <f t="shared" si="60"/>
        <v>0</v>
      </c>
      <c r="H327" s="101">
        <f t="shared" si="60"/>
        <v>934.5</v>
      </c>
    </row>
    <row r="328" spans="1:8" ht="64.5" customHeight="1" x14ac:dyDescent="0.2">
      <c r="A328" s="47" t="s">
        <v>147</v>
      </c>
      <c r="B328" s="47" t="s">
        <v>145</v>
      </c>
      <c r="C328" s="52" t="s">
        <v>323</v>
      </c>
      <c r="D328" s="16"/>
      <c r="E328" s="48" t="s">
        <v>324</v>
      </c>
      <c r="F328" s="98">
        <f t="shared" si="60"/>
        <v>0</v>
      </c>
      <c r="G328" s="98">
        <f t="shared" si="60"/>
        <v>0</v>
      </c>
      <c r="H328" s="98">
        <f t="shared" si="60"/>
        <v>934.5</v>
      </c>
    </row>
    <row r="329" spans="1:8" ht="65.25" customHeight="1" x14ac:dyDescent="0.2">
      <c r="A329" s="85" t="s">
        <v>147</v>
      </c>
      <c r="B329" s="85" t="s">
        <v>145</v>
      </c>
      <c r="C329" s="21" t="s">
        <v>664</v>
      </c>
      <c r="D329" s="16"/>
      <c r="E329" s="103" t="s">
        <v>695</v>
      </c>
      <c r="F329" s="41">
        <f t="shared" si="60"/>
        <v>0</v>
      </c>
      <c r="G329" s="41">
        <f t="shared" si="60"/>
        <v>0</v>
      </c>
      <c r="H329" s="41">
        <f t="shared" si="60"/>
        <v>934.5</v>
      </c>
    </row>
    <row r="330" spans="1:8" ht="38.25" x14ac:dyDescent="0.2">
      <c r="A330" s="16" t="s">
        <v>147</v>
      </c>
      <c r="B330" s="85" t="s">
        <v>145</v>
      </c>
      <c r="C330" s="21" t="s">
        <v>664</v>
      </c>
      <c r="D330" s="85" t="s">
        <v>327</v>
      </c>
      <c r="E330" s="103" t="s">
        <v>328</v>
      </c>
      <c r="F330" s="41">
        <v>0</v>
      </c>
      <c r="G330" s="41">
        <v>0</v>
      </c>
      <c r="H330" s="41">
        <v>934.5</v>
      </c>
    </row>
    <row r="331" spans="1:8" ht="63.75" x14ac:dyDescent="0.2">
      <c r="A331" s="5" t="s">
        <v>147</v>
      </c>
      <c r="B331" s="5" t="s">
        <v>145</v>
      </c>
      <c r="C331" s="73" t="s">
        <v>87</v>
      </c>
      <c r="D331" s="16"/>
      <c r="E331" s="53" t="s">
        <v>564</v>
      </c>
      <c r="F331" s="101">
        <f>F332+F345+F350+F357</f>
        <v>38471.800000000003</v>
      </c>
      <c r="G331" s="101">
        <f t="shared" ref="G331:H331" si="61">G332+G345+G350+G357</f>
        <v>5142.3999999999996</v>
      </c>
      <c r="H331" s="101">
        <f t="shared" si="61"/>
        <v>5142.3999999999996</v>
      </c>
    </row>
    <row r="332" spans="1:8" ht="38.25" x14ac:dyDescent="0.2">
      <c r="A332" s="47" t="s">
        <v>147</v>
      </c>
      <c r="B332" s="47" t="s">
        <v>145</v>
      </c>
      <c r="C332" s="52" t="s">
        <v>88</v>
      </c>
      <c r="D332" s="47"/>
      <c r="E332" s="48" t="s">
        <v>281</v>
      </c>
      <c r="F332" s="98">
        <f>F333+F335+F337+F339+F341+F343</f>
        <v>28060</v>
      </c>
      <c r="G332" s="98">
        <f>G333+G335+G337+G339+G341+G343</f>
        <v>480.2</v>
      </c>
      <c r="H332" s="98">
        <f>H333+H335+H337+H339+H341+H343</f>
        <v>480.2</v>
      </c>
    </row>
    <row r="333" spans="1:8" ht="28.5" customHeight="1" x14ac:dyDescent="0.2">
      <c r="A333" s="16" t="s">
        <v>147</v>
      </c>
      <c r="B333" s="16" t="s">
        <v>145</v>
      </c>
      <c r="C333" s="74" t="s">
        <v>89</v>
      </c>
      <c r="D333" s="21"/>
      <c r="E333" s="103" t="s">
        <v>28</v>
      </c>
      <c r="F333" s="41">
        <f t="shared" ref="F333:H333" si="62">F334</f>
        <v>350</v>
      </c>
      <c r="G333" s="41">
        <f t="shared" si="62"/>
        <v>100</v>
      </c>
      <c r="H333" s="41">
        <f t="shared" si="62"/>
        <v>100</v>
      </c>
    </row>
    <row r="334" spans="1:8" ht="38.25" x14ac:dyDescent="0.2">
      <c r="A334" s="16" t="s">
        <v>147</v>
      </c>
      <c r="B334" s="16" t="s">
        <v>145</v>
      </c>
      <c r="C334" s="74" t="s">
        <v>89</v>
      </c>
      <c r="D334" s="85" t="s">
        <v>327</v>
      </c>
      <c r="E334" s="103" t="s">
        <v>328</v>
      </c>
      <c r="F334" s="39">
        <v>350</v>
      </c>
      <c r="G334" s="39">
        <v>100</v>
      </c>
      <c r="H334" s="39">
        <v>100</v>
      </c>
    </row>
    <row r="335" spans="1:8" ht="63.75" x14ac:dyDescent="0.2">
      <c r="A335" s="16" t="s">
        <v>147</v>
      </c>
      <c r="B335" s="16" t="s">
        <v>145</v>
      </c>
      <c r="C335" s="74" t="s">
        <v>90</v>
      </c>
      <c r="D335" s="21"/>
      <c r="E335" s="103" t="s">
        <v>368</v>
      </c>
      <c r="F335" s="41">
        <f t="shared" ref="F335:H335" si="63">F336</f>
        <v>4100</v>
      </c>
      <c r="G335" s="41">
        <f t="shared" si="63"/>
        <v>300</v>
      </c>
      <c r="H335" s="41">
        <f t="shared" si="63"/>
        <v>300</v>
      </c>
    </row>
    <row r="336" spans="1:8" ht="38.25" x14ac:dyDescent="0.2">
      <c r="A336" s="16" t="s">
        <v>147</v>
      </c>
      <c r="B336" s="16" t="s">
        <v>145</v>
      </c>
      <c r="C336" s="74" t="s">
        <v>90</v>
      </c>
      <c r="D336" s="85" t="s">
        <v>327</v>
      </c>
      <c r="E336" s="103" t="s">
        <v>328</v>
      </c>
      <c r="F336" s="41">
        <v>4100</v>
      </c>
      <c r="G336" s="41">
        <v>300</v>
      </c>
      <c r="H336" s="41">
        <v>300</v>
      </c>
    </row>
    <row r="337" spans="1:8" ht="25.5" x14ac:dyDescent="0.2">
      <c r="A337" s="16" t="s">
        <v>147</v>
      </c>
      <c r="B337" s="16" t="s">
        <v>145</v>
      </c>
      <c r="C337" s="74" t="s">
        <v>282</v>
      </c>
      <c r="D337" s="16"/>
      <c r="E337" s="103" t="s">
        <v>29</v>
      </c>
      <c r="F337" s="41">
        <f t="shared" ref="F337:H337" si="64">F338</f>
        <v>1000</v>
      </c>
      <c r="G337" s="41">
        <f t="shared" si="64"/>
        <v>50</v>
      </c>
      <c r="H337" s="41">
        <f t="shared" si="64"/>
        <v>50</v>
      </c>
    </row>
    <row r="338" spans="1:8" ht="38.25" x14ac:dyDescent="0.2">
      <c r="A338" s="16" t="s">
        <v>147</v>
      </c>
      <c r="B338" s="16" t="s">
        <v>145</v>
      </c>
      <c r="C338" s="74" t="s">
        <v>282</v>
      </c>
      <c r="D338" s="85" t="s">
        <v>327</v>
      </c>
      <c r="E338" s="103" t="s">
        <v>328</v>
      </c>
      <c r="F338" s="41">
        <v>1000</v>
      </c>
      <c r="G338" s="41">
        <v>50</v>
      </c>
      <c r="H338" s="41">
        <v>50</v>
      </c>
    </row>
    <row r="339" spans="1:8" ht="25.5" x14ac:dyDescent="0.2">
      <c r="A339" s="16" t="s">
        <v>147</v>
      </c>
      <c r="B339" s="16" t="s">
        <v>145</v>
      </c>
      <c r="C339" s="74" t="s">
        <v>91</v>
      </c>
      <c r="D339" s="16"/>
      <c r="E339" s="103" t="s">
        <v>30</v>
      </c>
      <c r="F339" s="41">
        <f t="shared" ref="F339:H339" si="65">F340</f>
        <v>10</v>
      </c>
      <c r="G339" s="41">
        <f t="shared" si="65"/>
        <v>10</v>
      </c>
      <c r="H339" s="41">
        <f t="shared" si="65"/>
        <v>10</v>
      </c>
    </row>
    <row r="340" spans="1:8" ht="38.25" x14ac:dyDescent="0.2">
      <c r="A340" s="16" t="s">
        <v>147</v>
      </c>
      <c r="B340" s="16" t="s">
        <v>145</v>
      </c>
      <c r="C340" s="74" t="s">
        <v>91</v>
      </c>
      <c r="D340" s="85" t="s">
        <v>327</v>
      </c>
      <c r="E340" s="103" t="s">
        <v>328</v>
      </c>
      <c r="F340" s="39">
        <v>10</v>
      </c>
      <c r="G340" s="39">
        <v>10</v>
      </c>
      <c r="H340" s="39">
        <v>10</v>
      </c>
    </row>
    <row r="341" spans="1:8" ht="25.5" x14ac:dyDescent="0.2">
      <c r="A341" s="16" t="s">
        <v>147</v>
      </c>
      <c r="B341" s="16" t="s">
        <v>145</v>
      </c>
      <c r="C341" s="74" t="s">
        <v>334</v>
      </c>
      <c r="D341" s="16"/>
      <c r="E341" s="103" t="s">
        <v>369</v>
      </c>
      <c r="F341" s="41">
        <f t="shared" ref="F341:H341" si="66">F342</f>
        <v>300</v>
      </c>
      <c r="G341" s="41">
        <f t="shared" si="66"/>
        <v>20.2</v>
      </c>
      <c r="H341" s="41">
        <f t="shared" si="66"/>
        <v>20.2</v>
      </c>
    </row>
    <row r="342" spans="1:8" ht="38.25" x14ac:dyDescent="0.2">
      <c r="A342" s="16" t="s">
        <v>147</v>
      </c>
      <c r="B342" s="16" t="s">
        <v>145</v>
      </c>
      <c r="C342" s="74" t="s">
        <v>334</v>
      </c>
      <c r="D342" s="85" t="s">
        <v>327</v>
      </c>
      <c r="E342" s="103" t="s">
        <v>328</v>
      </c>
      <c r="F342" s="39">
        <v>300</v>
      </c>
      <c r="G342" s="39">
        <v>20.2</v>
      </c>
      <c r="H342" s="39">
        <v>20.2</v>
      </c>
    </row>
    <row r="343" spans="1:8" ht="25.5" x14ac:dyDescent="0.2">
      <c r="A343" s="16" t="s">
        <v>147</v>
      </c>
      <c r="B343" s="16" t="s">
        <v>145</v>
      </c>
      <c r="C343" s="74" t="s">
        <v>656</v>
      </c>
      <c r="D343" s="85"/>
      <c r="E343" s="103" t="s">
        <v>657</v>
      </c>
      <c r="F343" s="41">
        <f t="shared" ref="F343:H343" si="67">F344</f>
        <v>22300</v>
      </c>
      <c r="G343" s="41">
        <f t="shared" si="67"/>
        <v>0</v>
      </c>
      <c r="H343" s="41">
        <f t="shared" si="67"/>
        <v>0</v>
      </c>
    </row>
    <row r="344" spans="1:8" ht="38.25" x14ac:dyDescent="0.2">
      <c r="A344" s="16" t="s">
        <v>147</v>
      </c>
      <c r="B344" s="16" t="s">
        <v>145</v>
      </c>
      <c r="C344" s="74" t="s">
        <v>656</v>
      </c>
      <c r="D344" s="85" t="s">
        <v>327</v>
      </c>
      <c r="E344" s="103" t="s">
        <v>328</v>
      </c>
      <c r="F344" s="39">
        <v>22300</v>
      </c>
      <c r="G344" s="39">
        <v>0</v>
      </c>
      <c r="H344" s="39">
        <v>0</v>
      </c>
    </row>
    <row r="345" spans="1:8" ht="25.5" x14ac:dyDescent="0.2">
      <c r="A345" s="16" t="s">
        <v>147</v>
      </c>
      <c r="B345" s="16" t="s">
        <v>145</v>
      </c>
      <c r="C345" s="52" t="s">
        <v>93</v>
      </c>
      <c r="D345" s="47"/>
      <c r="E345" s="48" t="s">
        <v>33</v>
      </c>
      <c r="F345" s="98">
        <f>F346+F348</f>
        <v>1103</v>
      </c>
      <c r="G345" s="98">
        <f>G346+G348</f>
        <v>700</v>
      </c>
      <c r="H345" s="98">
        <f>H346+H348</f>
        <v>700</v>
      </c>
    </row>
    <row r="346" spans="1:8" ht="25.5" x14ac:dyDescent="0.2">
      <c r="A346" s="16" t="s">
        <v>147</v>
      </c>
      <c r="B346" s="16" t="s">
        <v>145</v>
      </c>
      <c r="C346" s="80" t="s">
        <v>92</v>
      </c>
      <c r="D346" s="16"/>
      <c r="E346" s="103" t="s">
        <v>283</v>
      </c>
      <c r="F346" s="41">
        <f t="shared" ref="F346:H346" si="68">F347</f>
        <v>700</v>
      </c>
      <c r="G346" s="41">
        <f t="shared" si="68"/>
        <v>700</v>
      </c>
      <c r="H346" s="41">
        <f t="shared" si="68"/>
        <v>700</v>
      </c>
    </row>
    <row r="347" spans="1:8" ht="38.25" x14ac:dyDescent="0.2">
      <c r="A347" s="16" t="s">
        <v>147</v>
      </c>
      <c r="B347" s="16" t="s">
        <v>145</v>
      </c>
      <c r="C347" s="80" t="s">
        <v>92</v>
      </c>
      <c r="D347" s="85" t="s">
        <v>327</v>
      </c>
      <c r="E347" s="103" t="s">
        <v>328</v>
      </c>
      <c r="F347" s="41">
        <v>700</v>
      </c>
      <c r="G347" s="41">
        <v>700</v>
      </c>
      <c r="H347" s="41">
        <v>700</v>
      </c>
    </row>
    <row r="348" spans="1:8" ht="25.5" x14ac:dyDescent="0.2">
      <c r="A348" s="16" t="s">
        <v>147</v>
      </c>
      <c r="B348" s="16" t="s">
        <v>145</v>
      </c>
      <c r="C348" s="80" t="s">
        <v>609</v>
      </c>
      <c r="D348" s="16"/>
      <c r="E348" s="103" t="s">
        <v>284</v>
      </c>
      <c r="F348" s="41">
        <f t="shared" ref="F348:H348" si="69">F349</f>
        <v>403</v>
      </c>
      <c r="G348" s="41">
        <f t="shared" si="69"/>
        <v>0</v>
      </c>
      <c r="H348" s="41">
        <f t="shared" si="69"/>
        <v>0</v>
      </c>
    </row>
    <row r="349" spans="1:8" ht="38.25" x14ac:dyDescent="0.2">
      <c r="A349" s="16" t="s">
        <v>147</v>
      </c>
      <c r="B349" s="16" t="s">
        <v>145</v>
      </c>
      <c r="C349" s="80" t="s">
        <v>609</v>
      </c>
      <c r="D349" s="85" t="s">
        <v>327</v>
      </c>
      <c r="E349" s="103" t="s">
        <v>328</v>
      </c>
      <c r="F349" s="39">
        <v>403</v>
      </c>
      <c r="G349" s="39">
        <v>0</v>
      </c>
      <c r="H349" s="39">
        <v>0</v>
      </c>
    </row>
    <row r="350" spans="1:8" ht="38.25" x14ac:dyDescent="0.2">
      <c r="A350" s="16" t="s">
        <v>147</v>
      </c>
      <c r="B350" s="16" t="s">
        <v>145</v>
      </c>
      <c r="C350" s="52" t="s">
        <v>94</v>
      </c>
      <c r="D350" s="47"/>
      <c r="E350" s="48" t="s">
        <v>285</v>
      </c>
      <c r="F350" s="98">
        <f>F351+F353+F355</f>
        <v>7795</v>
      </c>
      <c r="G350" s="98">
        <f>G351+G353+G355</f>
        <v>2835</v>
      </c>
      <c r="H350" s="98">
        <f>H351+H353+H355</f>
        <v>2835</v>
      </c>
    </row>
    <row r="351" spans="1:8" ht="25.5" x14ac:dyDescent="0.2">
      <c r="A351" s="16" t="s">
        <v>147</v>
      </c>
      <c r="B351" s="16" t="s">
        <v>145</v>
      </c>
      <c r="C351" s="21" t="s">
        <v>95</v>
      </c>
      <c r="D351" s="16"/>
      <c r="E351" s="103" t="s">
        <v>484</v>
      </c>
      <c r="F351" s="41">
        <f t="shared" ref="F351:H351" si="70">F352</f>
        <v>3500</v>
      </c>
      <c r="G351" s="41">
        <f t="shared" si="70"/>
        <v>2800</v>
      </c>
      <c r="H351" s="41">
        <f t="shared" si="70"/>
        <v>2800</v>
      </c>
    </row>
    <row r="352" spans="1:8" ht="38.25" x14ac:dyDescent="0.2">
      <c r="A352" s="16" t="s">
        <v>147</v>
      </c>
      <c r="B352" s="16" t="s">
        <v>145</v>
      </c>
      <c r="C352" s="21" t="s">
        <v>95</v>
      </c>
      <c r="D352" s="85" t="s">
        <v>327</v>
      </c>
      <c r="E352" s="103" t="s">
        <v>328</v>
      </c>
      <c r="F352" s="41">
        <v>3500</v>
      </c>
      <c r="G352" s="41">
        <v>2800</v>
      </c>
      <c r="H352" s="41">
        <v>2800</v>
      </c>
    </row>
    <row r="353" spans="1:8" ht="25.5" x14ac:dyDescent="0.2">
      <c r="A353" s="16" t="s">
        <v>147</v>
      </c>
      <c r="B353" s="16" t="s">
        <v>145</v>
      </c>
      <c r="C353" s="21" t="s">
        <v>96</v>
      </c>
      <c r="D353" s="16"/>
      <c r="E353" s="103" t="s">
        <v>31</v>
      </c>
      <c r="F353" s="41">
        <f t="shared" ref="F353:H353" si="71">F354</f>
        <v>4170</v>
      </c>
      <c r="G353" s="41">
        <f t="shared" si="71"/>
        <v>30</v>
      </c>
      <c r="H353" s="41">
        <f t="shared" si="71"/>
        <v>30</v>
      </c>
    </row>
    <row r="354" spans="1:8" ht="38.25" x14ac:dyDescent="0.2">
      <c r="A354" s="47" t="s">
        <v>147</v>
      </c>
      <c r="B354" s="47" t="s">
        <v>145</v>
      </c>
      <c r="C354" s="21" t="s">
        <v>96</v>
      </c>
      <c r="D354" s="85" t="s">
        <v>327</v>
      </c>
      <c r="E354" s="103" t="s">
        <v>328</v>
      </c>
      <c r="F354" s="41">
        <v>4170</v>
      </c>
      <c r="G354" s="41">
        <v>30</v>
      </c>
      <c r="H354" s="41">
        <v>30</v>
      </c>
    </row>
    <row r="355" spans="1:8" ht="25.5" x14ac:dyDescent="0.2">
      <c r="A355" s="16" t="s">
        <v>147</v>
      </c>
      <c r="B355" s="16" t="s">
        <v>145</v>
      </c>
      <c r="C355" s="21" t="s">
        <v>97</v>
      </c>
      <c r="D355" s="16"/>
      <c r="E355" s="103" t="s">
        <v>288</v>
      </c>
      <c r="F355" s="41">
        <f t="shared" ref="F355:H355" si="72">F356</f>
        <v>125</v>
      </c>
      <c r="G355" s="41">
        <f t="shared" si="72"/>
        <v>5</v>
      </c>
      <c r="H355" s="41">
        <f t="shared" si="72"/>
        <v>5</v>
      </c>
    </row>
    <row r="356" spans="1:8" ht="38.25" x14ac:dyDescent="0.2">
      <c r="A356" s="16" t="s">
        <v>147</v>
      </c>
      <c r="B356" s="16" t="s">
        <v>145</v>
      </c>
      <c r="C356" s="21" t="s">
        <v>97</v>
      </c>
      <c r="D356" s="85" t="s">
        <v>327</v>
      </c>
      <c r="E356" s="103" t="s">
        <v>328</v>
      </c>
      <c r="F356" s="41">
        <v>125</v>
      </c>
      <c r="G356" s="41">
        <v>5</v>
      </c>
      <c r="H356" s="41">
        <v>5</v>
      </c>
    </row>
    <row r="357" spans="1:8" ht="51" x14ac:dyDescent="0.2">
      <c r="A357" s="47" t="s">
        <v>147</v>
      </c>
      <c r="B357" s="47" t="s">
        <v>145</v>
      </c>
      <c r="C357" s="52" t="s">
        <v>98</v>
      </c>
      <c r="D357" s="47"/>
      <c r="E357" s="48" t="s">
        <v>618</v>
      </c>
      <c r="F357" s="98">
        <f>F358+F360+F362+F364</f>
        <v>1513.8</v>
      </c>
      <c r="G357" s="98">
        <f>G358+G360+G362+G364</f>
        <v>1127.2</v>
      </c>
      <c r="H357" s="98">
        <f>H358+H360+H362+H364</f>
        <v>1127.2</v>
      </c>
    </row>
    <row r="358" spans="1:8" ht="40.5" customHeight="1" x14ac:dyDescent="0.2">
      <c r="A358" s="16" t="s">
        <v>147</v>
      </c>
      <c r="B358" s="16" t="s">
        <v>145</v>
      </c>
      <c r="C358" s="80" t="s">
        <v>99</v>
      </c>
      <c r="D358" s="16"/>
      <c r="E358" s="103" t="s">
        <v>286</v>
      </c>
      <c r="F358" s="41">
        <f t="shared" ref="F358:H358" si="73">F359</f>
        <v>683.8</v>
      </c>
      <c r="G358" s="41">
        <f t="shared" si="73"/>
        <v>334</v>
      </c>
      <c r="H358" s="41">
        <f t="shared" si="73"/>
        <v>334</v>
      </c>
    </row>
    <row r="359" spans="1:8" ht="38.25" x14ac:dyDescent="0.2">
      <c r="A359" s="16" t="s">
        <v>147</v>
      </c>
      <c r="B359" s="16" t="s">
        <v>145</v>
      </c>
      <c r="C359" s="80" t="s">
        <v>99</v>
      </c>
      <c r="D359" s="85" t="s">
        <v>327</v>
      </c>
      <c r="E359" s="103" t="s">
        <v>328</v>
      </c>
      <c r="F359" s="41">
        <v>683.8</v>
      </c>
      <c r="G359" s="39">
        <v>334</v>
      </c>
      <c r="H359" s="39">
        <v>334</v>
      </c>
    </row>
    <row r="360" spans="1:8" ht="76.5" x14ac:dyDescent="0.2">
      <c r="A360" s="16" t="s">
        <v>147</v>
      </c>
      <c r="B360" s="16" t="s">
        <v>145</v>
      </c>
      <c r="C360" s="80" t="s">
        <v>100</v>
      </c>
      <c r="D360" s="16"/>
      <c r="E360" s="103" t="s">
        <v>287</v>
      </c>
      <c r="F360" s="41">
        <f t="shared" ref="F360:H360" si="74">F361</f>
        <v>330</v>
      </c>
      <c r="G360" s="41">
        <f t="shared" si="74"/>
        <v>100</v>
      </c>
      <c r="H360" s="41">
        <f t="shared" si="74"/>
        <v>100</v>
      </c>
    </row>
    <row r="361" spans="1:8" ht="38.25" x14ac:dyDescent="0.2">
      <c r="A361" s="16" t="s">
        <v>147</v>
      </c>
      <c r="B361" s="16" t="s">
        <v>145</v>
      </c>
      <c r="C361" s="80" t="s">
        <v>100</v>
      </c>
      <c r="D361" s="85" t="s">
        <v>327</v>
      </c>
      <c r="E361" s="103" t="s">
        <v>328</v>
      </c>
      <c r="F361" s="41">
        <v>330</v>
      </c>
      <c r="G361" s="41">
        <v>100</v>
      </c>
      <c r="H361" s="41">
        <v>100</v>
      </c>
    </row>
    <row r="362" spans="1:8" ht="25.5" x14ac:dyDescent="0.2">
      <c r="A362" s="47" t="s">
        <v>147</v>
      </c>
      <c r="B362" s="47" t="s">
        <v>145</v>
      </c>
      <c r="C362" s="80" t="s">
        <v>560</v>
      </c>
      <c r="D362" s="16"/>
      <c r="E362" s="103" t="s">
        <v>309</v>
      </c>
      <c r="F362" s="41">
        <f>F363</f>
        <v>500</v>
      </c>
      <c r="G362" s="41">
        <f>G363</f>
        <v>393.2</v>
      </c>
      <c r="H362" s="41">
        <f>H363</f>
        <v>393.2</v>
      </c>
    </row>
    <row r="363" spans="1:8" ht="38.25" x14ac:dyDescent="0.2">
      <c r="A363" s="16" t="s">
        <v>147</v>
      </c>
      <c r="B363" s="16" t="s">
        <v>145</v>
      </c>
      <c r="C363" s="80" t="s">
        <v>560</v>
      </c>
      <c r="D363" s="85" t="s">
        <v>327</v>
      </c>
      <c r="E363" s="103" t="s">
        <v>328</v>
      </c>
      <c r="F363" s="41">
        <v>500</v>
      </c>
      <c r="G363" s="41">
        <v>393.2</v>
      </c>
      <c r="H363" s="41">
        <v>393.2</v>
      </c>
    </row>
    <row r="364" spans="1:8" ht="51" x14ac:dyDescent="0.2">
      <c r="A364" s="16" t="s">
        <v>147</v>
      </c>
      <c r="B364" s="16" t="s">
        <v>145</v>
      </c>
      <c r="C364" s="80" t="s">
        <v>563</v>
      </c>
      <c r="D364" s="16"/>
      <c r="E364" s="103" t="s">
        <v>379</v>
      </c>
      <c r="F364" s="41">
        <f t="shared" ref="F364:H364" si="75">F365</f>
        <v>0</v>
      </c>
      <c r="G364" s="41">
        <f t="shared" si="75"/>
        <v>300</v>
      </c>
      <c r="H364" s="41">
        <f t="shared" si="75"/>
        <v>300</v>
      </c>
    </row>
    <row r="365" spans="1:8" ht="38.25" x14ac:dyDescent="0.2">
      <c r="A365" s="16" t="s">
        <v>147</v>
      </c>
      <c r="B365" s="16" t="s">
        <v>145</v>
      </c>
      <c r="C365" s="80" t="s">
        <v>563</v>
      </c>
      <c r="D365" s="85" t="s">
        <v>327</v>
      </c>
      <c r="E365" s="103" t="s">
        <v>328</v>
      </c>
      <c r="F365" s="41">
        <v>0</v>
      </c>
      <c r="G365" s="41">
        <v>300</v>
      </c>
      <c r="H365" s="41">
        <v>300</v>
      </c>
    </row>
    <row r="366" spans="1:8" ht="63.75" x14ac:dyDescent="0.2">
      <c r="A366" s="5" t="s">
        <v>147</v>
      </c>
      <c r="B366" s="5" t="s">
        <v>145</v>
      </c>
      <c r="C366" s="76">
        <v>1400000000</v>
      </c>
      <c r="D366" s="16"/>
      <c r="E366" s="53" t="s">
        <v>744</v>
      </c>
      <c r="F366" s="101">
        <f>F367</f>
        <v>11825.5</v>
      </c>
      <c r="G366" s="101">
        <f>G367</f>
        <v>717.4</v>
      </c>
      <c r="H366" s="101">
        <f>H367</f>
        <v>717.4</v>
      </c>
    </row>
    <row r="367" spans="1:8" ht="89.25" x14ac:dyDescent="0.2">
      <c r="A367" s="47" t="s">
        <v>147</v>
      </c>
      <c r="B367" s="47" t="s">
        <v>145</v>
      </c>
      <c r="C367" s="75">
        <v>1410000000</v>
      </c>
      <c r="D367" s="16"/>
      <c r="E367" s="48" t="s">
        <v>335</v>
      </c>
      <c r="F367" s="98">
        <f>F368+F370+F372+F374+F376</f>
        <v>11825.5</v>
      </c>
      <c r="G367" s="98">
        <f t="shared" ref="G367:H367" si="76">G368+G370+G372+G374+G376</f>
        <v>717.4</v>
      </c>
      <c r="H367" s="98">
        <f t="shared" si="76"/>
        <v>717.4</v>
      </c>
    </row>
    <row r="368" spans="1:8" ht="39.75" customHeight="1" x14ac:dyDescent="0.2">
      <c r="A368" s="16" t="s">
        <v>147</v>
      </c>
      <c r="B368" s="16" t="s">
        <v>145</v>
      </c>
      <c r="C368" s="74" t="s">
        <v>645</v>
      </c>
      <c r="D368" s="16"/>
      <c r="E368" s="103" t="s">
        <v>511</v>
      </c>
      <c r="F368" s="41">
        <f t="shared" ref="F368:H368" si="77">F369</f>
        <v>5634.9</v>
      </c>
      <c r="G368" s="41">
        <f t="shared" si="77"/>
        <v>478.3</v>
      </c>
      <c r="H368" s="41">
        <f t="shared" si="77"/>
        <v>478.3</v>
      </c>
    </row>
    <row r="369" spans="1:8" ht="38.25" x14ac:dyDescent="0.2">
      <c r="A369" s="16" t="s">
        <v>147</v>
      </c>
      <c r="B369" s="16" t="s">
        <v>145</v>
      </c>
      <c r="C369" s="74" t="s">
        <v>645</v>
      </c>
      <c r="D369" s="85" t="s">
        <v>327</v>
      </c>
      <c r="E369" s="103" t="s">
        <v>328</v>
      </c>
      <c r="F369" s="41">
        <v>5634.9</v>
      </c>
      <c r="G369" s="41">
        <v>478.3</v>
      </c>
      <c r="H369" s="41">
        <v>478.3</v>
      </c>
    </row>
    <row r="370" spans="1:8" ht="25.5" x14ac:dyDescent="0.2">
      <c r="A370" s="16" t="s">
        <v>147</v>
      </c>
      <c r="B370" s="16" t="s">
        <v>145</v>
      </c>
      <c r="C370" s="74" t="s">
        <v>701</v>
      </c>
      <c r="D370" s="85"/>
      <c r="E370" s="103" t="s">
        <v>702</v>
      </c>
      <c r="F370" s="41">
        <f t="shared" ref="F370:H370" si="78">F371</f>
        <v>313</v>
      </c>
      <c r="G370" s="41">
        <f t="shared" si="78"/>
        <v>0</v>
      </c>
      <c r="H370" s="41">
        <f t="shared" si="78"/>
        <v>0</v>
      </c>
    </row>
    <row r="371" spans="1:8" ht="38.25" x14ac:dyDescent="0.2">
      <c r="A371" s="16" t="s">
        <v>147</v>
      </c>
      <c r="B371" s="16" t="s">
        <v>145</v>
      </c>
      <c r="C371" s="74" t="s">
        <v>701</v>
      </c>
      <c r="D371" s="85" t="s">
        <v>327</v>
      </c>
      <c r="E371" s="103" t="s">
        <v>328</v>
      </c>
      <c r="F371" s="41">
        <v>313</v>
      </c>
      <c r="G371" s="41">
        <v>0</v>
      </c>
      <c r="H371" s="41">
        <v>0</v>
      </c>
    </row>
    <row r="372" spans="1:8" ht="51" x14ac:dyDescent="0.2">
      <c r="A372" s="85" t="s">
        <v>147</v>
      </c>
      <c r="B372" s="85" t="s">
        <v>145</v>
      </c>
      <c r="C372" s="74" t="s">
        <v>727</v>
      </c>
      <c r="D372" s="85"/>
      <c r="E372" s="103" t="s">
        <v>728</v>
      </c>
      <c r="F372" s="41">
        <f t="shared" ref="F372:H372" si="79">F373</f>
        <v>130.1</v>
      </c>
      <c r="G372" s="41">
        <f t="shared" si="79"/>
        <v>0</v>
      </c>
      <c r="H372" s="41">
        <f t="shared" si="79"/>
        <v>0</v>
      </c>
    </row>
    <row r="373" spans="1:8" ht="38.25" x14ac:dyDescent="0.2">
      <c r="A373" s="85" t="s">
        <v>147</v>
      </c>
      <c r="B373" s="85" t="s">
        <v>145</v>
      </c>
      <c r="C373" s="74" t="s">
        <v>727</v>
      </c>
      <c r="D373" s="85" t="s">
        <v>327</v>
      </c>
      <c r="E373" s="103" t="s">
        <v>328</v>
      </c>
      <c r="F373" s="41">
        <v>130.1</v>
      </c>
      <c r="G373" s="41">
        <v>0</v>
      </c>
      <c r="H373" s="41">
        <v>0</v>
      </c>
    </row>
    <row r="374" spans="1:8" ht="38.25" x14ac:dyDescent="0.2">
      <c r="A374" s="16" t="s">
        <v>147</v>
      </c>
      <c r="B374" s="16" t="s">
        <v>145</v>
      </c>
      <c r="C374" s="74" t="s">
        <v>646</v>
      </c>
      <c r="D374" s="16"/>
      <c r="E374" s="103" t="s">
        <v>512</v>
      </c>
      <c r="F374" s="41">
        <f t="shared" ref="F374:H374" si="80">F375</f>
        <v>5331.5</v>
      </c>
      <c r="G374" s="41">
        <f t="shared" si="80"/>
        <v>239.1</v>
      </c>
      <c r="H374" s="41">
        <f t="shared" si="80"/>
        <v>239.1</v>
      </c>
    </row>
    <row r="375" spans="1:8" ht="42.75" customHeight="1" x14ac:dyDescent="0.2">
      <c r="A375" s="16" t="s">
        <v>147</v>
      </c>
      <c r="B375" s="16" t="s">
        <v>145</v>
      </c>
      <c r="C375" s="74" t="s">
        <v>646</v>
      </c>
      <c r="D375" s="85" t="s">
        <v>327</v>
      </c>
      <c r="E375" s="103" t="s">
        <v>328</v>
      </c>
      <c r="F375" s="41">
        <v>5331.5</v>
      </c>
      <c r="G375" s="41">
        <v>239.1</v>
      </c>
      <c r="H375" s="41">
        <v>239.1</v>
      </c>
    </row>
    <row r="376" spans="1:8" ht="30.75" customHeight="1" x14ac:dyDescent="0.2">
      <c r="A376" s="85" t="s">
        <v>147</v>
      </c>
      <c r="B376" s="85" t="s">
        <v>145</v>
      </c>
      <c r="C376" s="74" t="s">
        <v>729</v>
      </c>
      <c r="D376" s="85"/>
      <c r="E376" s="103" t="s">
        <v>702</v>
      </c>
      <c r="F376" s="41">
        <f t="shared" ref="F376:H376" si="81">F377</f>
        <v>416</v>
      </c>
      <c r="G376" s="41">
        <f t="shared" si="81"/>
        <v>0</v>
      </c>
      <c r="H376" s="41">
        <f t="shared" si="81"/>
        <v>0</v>
      </c>
    </row>
    <row r="377" spans="1:8" ht="42.75" customHeight="1" x14ac:dyDescent="0.2">
      <c r="A377" s="85" t="s">
        <v>147</v>
      </c>
      <c r="B377" s="85" t="s">
        <v>145</v>
      </c>
      <c r="C377" s="74" t="s">
        <v>729</v>
      </c>
      <c r="D377" s="85" t="s">
        <v>327</v>
      </c>
      <c r="E377" s="103" t="s">
        <v>328</v>
      </c>
      <c r="F377" s="41">
        <v>416</v>
      </c>
      <c r="G377" s="41">
        <v>0</v>
      </c>
      <c r="H377" s="41">
        <v>0</v>
      </c>
    </row>
    <row r="378" spans="1:8" ht="67.5" customHeight="1" x14ac:dyDescent="0.2">
      <c r="A378" s="5" t="s">
        <v>147</v>
      </c>
      <c r="B378" s="5" t="s">
        <v>145</v>
      </c>
      <c r="C378" s="73" t="s">
        <v>349</v>
      </c>
      <c r="D378" s="5"/>
      <c r="E378" s="63" t="s">
        <v>543</v>
      </c>
      <c r="F378" s="101">
        <f t="shared" ref="F378:H379" si="82">F379</f>
        <v>350</v>
      </c>
      <c r="G378" s="101">
        <f t="shared" si="82"/>
        <v>275</v>
      </c>
      <c r="H378" s="101">
        <f t="shared" si="82"/>
        <v>275</v>
      </c>
    </row>
    <row r="379" spans="1:8" ht="51" x14ac:dyDescent="0.2">
      <c r="A379" s="16" t="s">
        <v>147</v>
      </c>
      <c r="B379" s="16" t="s">
        <v>145</v>
      </c>
      <c r="C379" s="52" t="s">
        <v>350</v>
      </c>
      <c r="D379" s="16"/>
      <c r="E379" s="48" t="s">
        <v>351</v>
      </c>
      <c r="F379" s="41">
        <f t="shared" si="82"/>
        <v>350</v>
      </c>
      <c r="G379" s="41">
        <f t="shared" si="82"/>
        <v>275</v>
      </c>
      <c r="H379" s="41">
        <f t="shared" si="82"/>
        <v>275</v>
      </c>
    </row>
    <row r="380" spans="1:8" ht="25.5" x14ac:dyDescent="0.2">
      <c r="A380" s="16" t="s">
        <v>147</v>
      </c>
      <c r="B380" s="16" t="s">
        <v>145</v>
      </c>
      <c r="C380" s="21" t="s">
        <v>544</v>
      </c>
      <c r="D380" s="16"/>
      <c r="E380" s="103" t="s">
        <v>545</v>
      </c>
      <c r="F380" s="41">
        <f t="shared" ref="F380" si="83">F381</f>
        <v>350</v>
      </c>
      <c r="G380" s="41">
        <f t="shared" ref="G380:H380" si="84">G381</f>
        <v>275</v>
      </c>
      <c r="H380" s="41">
        <f t="shared" si="84"/>
        <v>275</v>
      </c>
    </row>
    <row r="381" spans="1:8" ht="38.25" x14ac:dyDescent="0.2">
      <c r="A381" s="16" t="s">
        <v>147</v>
      </c>
      <c r="B381" s="16" t="s">
        <v>145</v>
      </c>
      <c r="C381" s="21" t="s">
        <v>544</v>
      </c>
      <c r="D381" s="85" t="s">
        <v>327</v>
      </c>
      <c r="E381" s="103" t="s">
        <v>328</v>
      </c>
      <c r="F381" s="41">
        <v>350</v>
      </c>
      <c r="G381" s="41">
        <v>275</v>
      </c>
      <c r="H381" s="41">
        <v>275</v>
      </c>
    </row>
    <row r="382" spans="1:8" ht="15.75" x14ac:dyDescent="0.25">
      <c r="A382" s="4" t="s">
        <v>156</v>
      </c>
      <c r="B382" s="3"/>
      <c r="C382" s="3"/>
      <c r="D382" s="3"/>
      <c r="E382" s="10" t="s">
        <v>157</v>
      </c>
      <c r="F382" s="97">
        <f>F383+F398+F425+F454+F459+F488</f>
        <v>539183.4</v>
      </c>
      <c r="G382" s="97">
        <f>G383+G398+G425+G454+G459+G488</f>
        <v>518331.6</v>
      </c>
      <c r="H382" s="97">
        <f>H383+H398+H425+H454+H459+H488</f>
        <v>520082.8</v>
      </c>
    </row>
    <row r="383" spans="1:8" s="37" customFormat="1" ht="14.25" x14ac:dyDescent="0.2">
      <c r="A383" s="35" t="s">
        <v>156</v>
      </c>
      <c r="B383" s="35" t="s">
        <v>140</v>
      </c>
      <c r="C383" s="35"/>
      <c r="D383" s="35"/>
      <c r="E383" s="45" t="s">
        <v>159</v>
      </c>
      <c r="F383" s="58">
        <f>F384</f>
        <v>139981.5</v>
      </c>
      <c r="G383" s="58">
        <f t="shared" ref="G383:H383" si="85">G384</f>
        <v>134512.20000000001</v>
      </c>
      <c r="H383" s="58">
        <f t="shared" si="85"/>
        <v>134512.20000000001</v>
      </c>
    </row>
    <row r="384" spans="1:8" ht="51" x14ac:dyDescent="0.2">
      <c r="A384" s="16" t="s">
        <v>156</v>
      </c>
      <c r="B384" s="16" t="s">
        <v>140</v>
      </c>
      <c r="C384" s="21" t="s">
        <v>121</v>
      </c>
      <c r="D384" s="35"/>
      <c r="E384" s="64" t="s">
        <v>566</v>
      </c>
      <c r="F384" s="62">
        <f t="shared" ref="F384:H384" si="86">F385</f>
        <v>139981.5</v>
      </c>
      <c r="G384" s="62">
        <f t="shared" si="86"/>
        <v>134512.20000000001</v>
      </c>
      <c r="H384" s="62">
        <f t="shared" si="86"/>
        <v>134512.20000000001</v>
      </c>
    </row>
    <row r="385" spans="1:8" ht="25.5" x14ac:dyDescent="0.2">
      <c r="A385" s="16" t="s">
        <v>156</v>
      </c>
      <c r="B385" s="16" t="s">
        <v>140</v>
      </c>
      <c r="C385" s="52" t="s">
        <v>122</v>
      </c>
      <c r="D385" s="35"/>
      <c r="E385" s="46" t="s">
        <v>62</v>
      </c>
      <c r="F385" s="99">
        <f>F386+F388+F390+F392+F394+F396</f>
        <v>139981.5</v>
      </c>
      <c r="G385" s="99">
        <f t="shared" ref="G385:H385" si="87">G386+G388+G390+G392+G394+G396</f>
        <v>134512.20000000001</v>
      </c>
      <c r="H385" s="99">
        <f t="shared" si="87"/>
        <v>134512.20000000001</v>
      </c>
    </row>
    <row r="386" spans="1:8" ht="76.5" x14ac:dyDescent="0.2">
      <c r="A386" s="56" t="s">
        <v>156</v>
      </c>
      <c r="B386" s="56" t="s">
        <v>140</v>
      </c>
      <c r="C386" s="57" t="s">
        <v>577</v>
      </c>
      <c r="D386" s="21"/>
      <c r="E386" s="103" t="s">
        <v>437</v>
      </c>
      <c r="F386" s="99">
        <f t="shared" ref="F386:H386" si="88">F387</f>
        <v>58939.1</v>
      </c>
      <c r="G386" s="99">
        <f t="shared" si="88"/>
        <v>58978.8</v>
      </c>
      <c r="H386" s="99">
        <f t="shared" si="88"/>
        <v>58978.8</v>
      </c>
    </row>
    <row r="387" spans="1:8" x14ac:dyDescent="0.2">
      <c r="A387" s="56" t="s">
        <v>156</v>
      </c>
      <c r="B387" s="56" t="s">
        <v>140</v>
      </c>
      <c r="C387" s="57" t="s">
        <v>577</v>
      </c>
      <c r="D387" s="21" t="s">
        <v>346</v>
      </c>
      <c r="E387" s="103" t="s">
        <v>345</v>
      </c>
      <c r="F387" s="99">
        <v>58939.1</v>
      </c>
      <c r="G387" s="99">
        <v>58978.8</v>
      </c>
      <c r="H387" s="99">
        <v>58978.8</v>
      </c>
    </row>
    <row r="388" spans="1:8" ht="76.5" x14ac:dyDescent="0.2">
      <c r="A388" s="56" t="s">
        <v>156</v>
      </c>
      <c r="B388" s="56" t="s">
        <v>140</v>
      </c>
      <c r="C388" s="57" t="s">
        <v>578</v>
      </c>
      <c r="D388" s="57"/>
      <c r="E388" s="103" t="s">
        <v>61</v>
      </c>
      <c r="F388" s="99">
        <f t="shared" ref="F388:H388" si="89">F389</f>
        <v>75533.399999999994</v>
      </c>
      <c r="G388" s="99">
        <f t="shared" si="89"/>
        <v>75533.399999999994</v>
      </c>
      <c r="H388" s="99">
        <f t="shared" si="89"/>
        <v>75533.399999999994</v>
      </c>
    </row>
    <row r="389" spans="1:8" x14ac:dyDescent="0.2">
      <c r="A389" s="56" t="s">
        <v>156</v>
      </c>
      <c r="B389" s="56" t="s">
        <v>140</v>
      </c>
      <c r="C389" s="57" t="s">
        <v>578</v>
      </c>
      <c r="D389" s="85" t="s">
        <v>346</v>
      </c>
      <c r="E389" s="103" t="s">
        <v>345</v>
      </c>
      <c r="F389" s="99">
        <v>75533.399999999994</v>
      </c>
      <c r="G389" s="99">
        <v>75533.399999999994</v>
      </c>
      <c r="H389" s="99">
        <v>75533.399999999994</v>
      </c>
    </row>
    <row r="390" spans="1:8" ht="63.75" x14ac:dyDescent="0.2">
      <c r="A390" s="56" t="s">
        <v>156</v>
      </c>
      <c r="B390" s="56" t="s">
        <v>140</v>
      </c>
      <c r="C390" s="57" t="s">
        <v>718</v>
      </c>
      <c r="D390" s="21"/>
      <c r="E390" s="170" t="s">
        <v>719</v>
      </c>
      <c r="F390" s="99">
        <f t="shared" ref="F390:H390" si="90">F391</f>
        <v>1020</v>
      </c>
      <c r="G390" s="99">
        <f t="shared" si="90"/>
        <v>0</v>
      </c>
      <c r="H390" s="99">
        <f t="shared" si="90"/>
        <v>0</v>
      </c>
    </row>
    <row r="391" spans="1:8" x14ac:dyDescent="0.2">
      <c r="A391" s="56" t="s">
        <v>156</v>
      </c>
      <c r="B391" s="56" t="s">
        <v>140</v>
      </c>
      <c r="C391" s="57" t="s">
        <v>718</v>
      </c>
      <c r="D391" s="21" t="s">
        <v>346</v>
      </c>
      <c r="E391" s="103" t="s">
        <v>345</v>
      </c>
      <c r="F391" s="99">
        <v>1020</v>
      </c>
      <c r="G391" s="99">
        <v>0</v>
      </c>
      <c r="H391" s="99">
        <v>0</v>
      </c>
    </row>
    <row r="392" spans="1:8" ht="51" x14ac:dyDescent="0.2">
      <c r="A392" s="56" t="s">
        <v>156</v>
      </c>
      <c r="B392" s="56" t="s">
        <v>140</v>
      </c>
      <c r="C392" s="21" t="s">
        <v>732</v>
      </c>
      <c r="D392" s="35"/>
      <c r="E392" s="120" t="s">
        <v>733</v>
      </c>
      <c r="F392" s="99">
        <f>F393</f>
        <v>830</v>
      </c>
      <c r="G392" s="99">
        <f>G393</f>
        <v>0</v>
      </c>
      <c r="H392" s="99">
        <f>H393</f>
        <v>0</v>
      </c>
    </row>
    <row r="393" spans="1:8" x14ac:dyDescent="0.2">
      <c r="A393" s="56" t="s">
        <v>156</v>
      </c>
      <c r="B393" s="56" t="s">
        <v>140</v>
      </c>
      <c r="C393" s="21" t="s">
        <v>732</v>
      </c>
      <c r="D393" s="21" t="s">
        <v>346</v>
      </c>
      <c r="E393" s="103" t="s">
        <v>345</v>
      </c>
      <c r="F393" s="99">
        <v>830</v>
      </c>
      <c r="G393" s="99">
        <v>0</v>
      </c>
      <c r="H393" s="99"/>
    </row>
    <row r="394" spans="1:8" ht="51" x14ac:dyDescent="0.2">
      <c r="A394" s="56" t="s">
        <v>156</v>
      </c>
      <c r="B394" s="56" t="s">
        <v>140</v>
      </c>
      <c r="C394" s="21" t="s">
        <v>742</v>
      </c>
      <c r="D394" s="21"/>
      <c r="E394" s="170" t="s">
        <v>743</v>
      </c>
      <c r="F394" s="99">
        <f>F395</f>
        <v>3317.3</v>
      </c>
      <c r="G394" s="99">
        <f>G395</f>
        <v>0</v>
      </c>
      <c r="H394" s="99">
        <f>H395</f>
        <v>0</v>
      </c>
    </row>
    <row r="395" spans="1:8" x14ac:dyDescent="0.2">
      <c r="A395" s="56" t="s">
        <v>156</v>
      </c>
      <c r="B395" s="56" t="s">
        <v>140</v>
      </c>
      <c r="C395" s="21" t="s">
        <v>742</v>
      </c>
      <c r="D395" s="21" t="s">
        <v>346</v>
      </c>
      <c r="E395" s="103" t="s">
        <v>345</v>
      </c>
      <c r="F395" s="99">
        <v>3317.3</v>
      </c>
      <c r="G395" s="99">
        <v>0</v>
      </c>
      <c r="H395" s="99"/>
    </row>
    <row r="396" spans="1:8" ht="51" x14ac:dyDescent="0.2">
      <c r="A396" s="56" t="s">
        <v>156</v>
      </c>
      <c r="B396" s="56" t="s">
        <v>140</v>
      </c>
      <c r="C396" s="57" t="s">
        <v>884</v>
      </c>
      <c r="D396" s="21"/>
      <c r="E396" s="103" t="s">
        <v>886</v>
      </c>
      <c r="F396" s="99">
        <f>F397</f>
        <v>341.7</v>
      </c>
      <c r="G396" s="99">
        <f t="shared" ref="G396:H396" si="91">G397</f>
        <v>0</v>
      </c>
      <c r="H396" s="99">
        <f t="shared" si="91"/>
        <v>0</v>
      </c>
    </row>
    <row r="397" spans="1:8" x14ac:dyDescent="0.2">
      <c r="A397" s="56" t="s">
        <v>156</v>
      </c>
      <c r="B397" s="56" t="s">
        <v>140</v>
      </c>
      <c r="C397" s="57" t="s">
        <v>884</v>
      </c>
      <c r="D397" s="21" t="s">
        <v>346</v>
      </c>
      <c r="E397" s="103" t="s">
        <v>345</v>
      </c>
      <c r="F397" s="99">
        <v>341.7</v>
      </c>
      <c r="G397" s="99">
        <v>0</v>
      </c>
      <c r="H397" s="99">
        <v>0</v>
      </c>
    </row>
    <row r="398" spans="1:8" s="37" customFormat="1" ht="14.25" x14ac:dyDescent="0.2">
      <c r="A398" s="35" t="s">
        <v>156</v>
      </c>
      <c r="B398" s="35" t="s">
        <v>141</v>
      </c>
      <c r="C398" s="35"/>
      <c r="D398" s="35"/>
      <c r="E398" s="45" t="s">
        <v>160</v>
      </c>
      <c r="F398" s="42">
        <f>F399+F421</f>
        <v>326791.59999999998</v>
      </c>
      <c r="G398" s="42">
        <f>G399+G421</f>
        <v>317166.69999999995</v>
      </c>
      <c r="H398" s="42">
        <f>H399+H421</f>
        <v>318917.89999999997</v>
      </c>
    </row>
    <row r="399" spans="1:8" s="37" customFormat="1" ht="51.75" x14ac:dyDescent="0.25">
      <c r="A399" s="16" t="s">
        <v>156</v>
      </c>
      <c r="B399" s="16" t="s">
        <v>141</v>
      </c>
      <c r="C399" s="21" t="s">
        <v>121</v>
      </c>
      <c r="D399" s="35"/>
      <c r="E399" s="64" t="s">
        <v>566</v>
      </c>
      <c r="F399" s="65">
        <f t="shared" ref="F399:H399" si="92">F400</f>
        <v>326591.59999999998</v>
      </c>
      <c r="G399" s="65">
        <f t="shared" si="92"/>
        <v>317166.69999999995</v>
      </c>
      <c r="H399" s="65">
        <f t="shared" si="92"/>
        <v>318917.89999999997</v>
      </c>
    </row>
    <row r="400" spans="1:8" s="37" customFormat="1" ht="25.5" x14ac:dyDescent="0.2">
      <c r="A400" s="16" t="s">
        <v>156</v>
      </c>
      <c r="B400" s="16" t="s">
        <v>141</v>
      </c>
      <c r="C400" s="52" t="s">
        <v>122</v>
      </c>
      <c r="D400" s="35"/>
      <c r="E400" s="46" t="s">
        <v>62</v>
      </c>
      <c r="F400" s="58">
        <f>F401+F403+F405+F407+F409+F411+F413+F415+F417+F419</f>
        <v>326591.59999999998</v>
      </c>
      <c r="G400" s="58">
        <f t="shared" ref="G400:H400" si="93">G401+G403+G405+G407+G409+G411+G413+G415+G417+G419</f>
        <v>317166.69999999995</v>
      </c>
      <c r="H400" s="58">
        <f t="shared" si="93"/>
        <v>318917.89999999997</v>
      </c>
    </row>
    <row r="401" spans="1:8" s="37" customFormat="1" ht="66.75" customHeight="1" x14ac:dyDescent="0.2">
      <c r="A401" s="56" t="s">
        <v>156</v>
      </c>
      <c r="B401" s="94" t="s">
        <v>141</v>
      </c>
      <c r="C401" s="57" t="s">
        <v>749</v>
      </c>
      <c r="D401" s="21"/>
      <c r="E401" s="103" t="s">
        <v>750</v>
      </c>
      <c r="F401" s="99">
        <f t="shared" ref="F401:H401" si="94">F402</f>
        <v>16014.6</v>
      </c>
      <c r="G401" s="99">
        <f t="shared" si="94"/>
        <v>16014.6</v>
      </c>
      <c r="H401" s="99">
        <f t="shared" si="94"/>
        <v>16014.6</v>
      </c>
    </row>
    <row r="402" spans="1:8" s="37" customFormat="1" ht="14.25" x14ac:dyDescent="0.2">
      <c r="A402" s="56" t="s">
        <v>156</v>
      </c>
      <c r="B402" s="94" t="s">
        <v>141</v>
      </c>
      <c r="C402" s="57" t="s">
        <v>749</v>
      </c>
      <c r="D402" s="21" t="s">
        <v>346</v>
      </c>
      <c r="E402" s="103" t="s">
        <v>345</v>
      </c>
      <c r="F402" s="99">
        <v>16014.6</v>
      </c>
      <c r="G402" s="99">
        <v>16014.6</v>
      </c>
      <c r="H402" s="99">
        <v>16014.6</v>
      </c>
    </row>
    <row r="403" spans="1:8" s="37" customFormat="1" ht="63.75" x14ac:dyDescent="0.2">
      <c r="A403" s="56" t="s">
        <v>156</v>
      </c>
      <c r="B403" s="94" t="s">
        <v>141</v>
      </c>
      <c r="C403" s="21" t="s">
        <v>574</v>
      </c>
      <c r="D403" s="35"/>
      <c r="E403" s="120" t="s">
        <v>436</v>
      </c>
      <c r="F403" s="99">
        <f>F404</f>
        <v>1676.5</v>
      </c>
      <c r="G403" s="99">
        <f>G404</f>
        <v>0</v>
      </c>
      <c r="H403" s="99">
        <f>H404</f>
        <v>0</v>
      </c>
    </row>
    <row r="404" spans="1:8" s="37" customFormat="1" ht="14.25" x14ac:dyDescent="0.2">
      <c r="A404" s="56" t="s">
        <v>156</v>
      </c>
      <c r="B404" s="94" t="s">
        <v>141</v>
      </c>
      <c r="C404" s="21" t="s">
        <v>574</v>
      </c>
      <c r="D404" s="21" t="s">
        <v>346</v>
      </c>
      <c r="E404" s="103" t="s">
        <v>345</v>
      </c>
      <c r="F404" s="99">
        <v>1676.5</v>
      </c>
      <c r="G404" s="99">
        <v>0</v>
      </c>
      <c r="H404" s="99">
        <v>0</v>
      </c>
    </row>
    <row r="405" spans="1:8" s="37" customFormat="1" ht="51" x14ac:dyDescent="0.2">
      <c r="A405" s="16" t="s">
        <v>156</v>
      </c>
      <c r="B405" s="16" t="s">
        <v>141</v>
      </c>
      <c r="C405" s="21" t="s">
        <v>703</v>
      </c>
      <c r="D405" s="57"/>
      <c r="E405" s="120" t="s">
        <v>704</v>
      </c>
      <c r="F405" s="99">
        <f t="shared" ref="F405:H405" si="95">F406</f>
        <v>1247.0999999999999</v>
      </c>
      <c r="G405" s="99">
        <f t="shared" si="95"/>
        <v>0</v>
      </c>
      <c r="H405" s="99">
        <f t="shared" si="95"/>
        <v>0</v>
      </c>
    </row>
    <row r="406" spans="1:8" s="37" customFormat="1" ht="14.25" x14ac:dyDescent="0.2">
      <c r="A406" s="16" t="s">
        <v>156</v>
      </c>
      <c r="B406" s="16" t="s">
        <v>141</v>
      </c>
      <c r="C406" s="21" t="s">
        <v>703</v>
      </c>
      <c r="D406" s="21" t="s">
        <v>346</v>
      </c>
      <c r="E406" s="103" t="s">
        <v>345</v>
      </c>
      <c r="F406" s="99">
        <v>1247.0999999999999</v>
      </c>
      <c r="G406" s="99">
        <v>0</v>
      </c>
      <c r="H406" s="99">
        <v>0</v>
      </c>
    </row>
    <row r="407" spans="1:8" s="37" customFormat="1" ht="76.5" x14ac:dyDescent="0.2">
      <c r="A407" s="16" t="s">
        <v>156</v>
      </c>
      <c r="B407" s="16" t="s">
        <v>141</v>
      </c>
      <c r="C407" s="57" t="s">
        <v>575</v>
      </c>
      <c r="D407" s="21"/>
      <c r="E407" s="103" t="s">
        <v>189</v>
      </c>
      <c r="F407" s="99">
        <f t="shared" ref="F407:H407" si="96">F408</f>
        <v>15127.4</v>
      </c>
      <c r="G407" s="99">
        <f t="shared" si="96"/>
        <v>15703.5</v>
      </c>
      <c r="H407" s="99">
        <f t="shared" si="96"/>
        <v>15703.5</v>
      </c>
    </row>
    <row r="408" spans="1:8" s="37" customFormat="1" ht="14.25" x14ac:dyDescent="0.2">
      <c r="A408" s="16" t="s">
        <v>156</v>
      </c>
      <c r="B408" s="16" t="s">
        <v>141</v>
      </c>
      <c r="C408" s="57" t="s">
        <v>575</v>
      </c>
      <c r="D408" s="21" t="s">
        <v>346</v>
      </c>
      <c r="E408" s="103" t="s">
        <v>345</v>
      </c>
      <c r="F408" s="99">
        <v>15127.4</v>
      </c>
      <c r="G408" s="99">
        <v>15703.5</v>
      </c>
      <c r="H408" s="99">
        <v>15703.5</v>
      </c>
    </row>
    <row r="409" spans="1:8" s="37" customFormat="1" ht="63.75" x14ac:dyDescent="0.2">
      <c r="A409" s="16" t="s">
        <v>156</v>
      </c>
      <c r="B409" s="16" t="s">
        <v>141</v>
      </c>
      <c r="C409" s="57" t="s">
        <v>576</v>
      </c>
      <c r="D409" s="21"/>
      <c r="E409" s="103" t="s">
        <v>444</v>
      </c>
      <c r="F409" s="99">
        <f t="shared" ref="F409:H409" si="97">F410</f>
        <v>74196.899999999994</v>
      </c>
      <c r="G409" s="99">
        <f t="shared" si="97"/>
        <v>68841.600000000006</v>
      </c>
      <c r="H409" s="99">
        <f t="shared" si="97"/>
        <v>70746.7</v>
      </c>
    </row>
    <row r="410" spans="1:8" s="37" customFormat="1" ht="14.25" x14ac:dyDescent="0.2">
      <c r="A410" s="16" t="s">
        <v>156</v>
      </c>
      <c r="B410" s="16" t="s">
        <v>141</v>
      </c>
      <c r="C410" s="57" t="s">
        <v>576</v>
      </c>
      <c r="D410" s="21" t="s">
        <v>346</v>
      </c>
      <c r="E410" s="103" t="s">
        <v>345</v>
      </c>
      <c r="F410" s="99">
        <v>74196.899999999994</v>
      </c>
      <c r="G410" s="99">
        <v>68841.600000000006</v>
      </c>
      <c r="H410" s="99">
        <v>70746.7</v>
      </c>
    </row>
    <row r="411" spans="1:8" s="37" customFormat="1" ht="63.75" x14ac:dyDescent="0.2">
      <c r="A411" s="16" t="s">
        <v>156</v>
      </c>
      <c r="B411" s="16" t="s">
        <v>141</v>
      </c>
      <c r="C411" s="57" t="s">
        <v>580</v>
      </c>
      <c r="D411" s="21"/>
      <c r="E411" s="103" t="s">
        <v>445</v>
      </c>
      <c r="F411" s="99">
        <f t="shared" ref="F411:H411" si="98">F412</f>
        <v>193610.4</v>
      </c>
      <c r="G411" s="99">
        <f t="shared" si="98"/>
        <v>193610.4</v>
      </c>
      <c r="H411" s="99">
        <f t="shared" si="98"/>
        <v>193610.4</v>
      </c>
    </row>
    <row r="412" spans="1:8" s="37" customFormat="1" ht="14.25" x14ac:dyDescent="0.2">
      <c r="A412" s="16" t="s">
        <v>156</v>
      </c>
      <c r="B412" s="16" t="s">
        <v>141</v>
      </c>
      <c r="C412" s="57" t="s">
        <v>580</v>
      </c>
      <c r="D412" s="21" t="s">
        <v>346</v>
      </c>
      <c r="E412" s="103" t="s">
        <v>345</v>
      </c>
      <c r="F412" s="99">
        <v>193610.4</v>
      </c>
      <c r="G412" s="99">
        <v>193610.4</v>
      </c>
      <c r="H412" s="99">
        <v>193610.4</v>
      </c>
    </row>
    <row r="413" spans="1:8" s="37" customFormat="1" ht="39" customHeight="1" x14ac:dyDescent="0.2">
      <c r="A413" s="16" t="s">
        <v>156</v>
      </c>
      <c r="B413" s="16" t="s">
        <v>141</v>
      </c>
      <c r="C413" s="57" t="s">
        <v>583</v>
      </c>
      <c r="D413" s="21"/>
      <c r="E413" s="103" t="s">
        <v>489</v>
      </c>
      <c r="F413" s="99">
        <f t="shared" ref="F413:H413" si="99">F414</f>
        <v>4827.3</v>
      </c>
      <c r="G413" s="99">
        <f t="shared" si="99"/>
        <v>4827.3</v>
      </c>
      <c r="H413" s="99">
        <f t="shared" si="99"/>
        <v>4827.3</v>
      </c>
    </row>
    <row r="414" spans="1:8" s="37" customFormat="1" ht="14.25" x14ac:dyDescent="0.2">
      <c r="A414" s="16" t="s">
        <v>156</v>
      </c>
      <c r="B414" s="16" t="s">
        <v>141</v>
      </c>
      <c r="C414" s="57" t="s">
        <v>583</v>
      </c>
      <c r="D414" s="21" t="s">
        <v>346</v>
      </c>
      <c r="E414" s="103" t="s">
        <v>345</v>
      </c>
      <c r="F414" s="99">
        <v>4827.3</v>
      </c>
      <c r="G414" s="99">
        <v>4827.3</v>
      </c>
      <c r="H414" s="99">
        <v>4827.3</v>
      </c>
    </row>
    <row r="415" spans="1:8" s="37" customFormat="1" ht="37.5" customHeight="1" x14ac:dyDescent="0.2">
      <c r="A415" s="16" t="s">
        <v>156</v>
      </c>
      <c r="B415" s="16" t="s">
        <v>141</v>
      </c>
      <c r="C415" s="57" t="s">
        <v>720</v>
      </c>
      <c r="D415" s="57"/>
      <c r="E415" s="170" t="s">
        <v>721</v>
      </c>
      <c r="F415" s="99">
        <f t="shared" ref="F415:H415" si="100">F416</f>
        <v>2030</v>
      </c>
      <c r="G415" s="99">
        <f t="shared" si="100"/>
        <v>0</v>
      </c>
      <c r="H415" s="99">
        <f t="shared" si="100"/>
        <v>0</v>
      </c>
    </row>
    <row r="416" spans="1:8" s="37" customFormat="1" ht="14.25" x14ac:dyDescent="0.2">
      <c r="A416" s="16" t="s">
        <v>156</v>
      </c>
      <c r="B416" s="16" t="s">
        <v>141</v>
      </c>
      <c r="C416" s="57" t="s">
        <v>720</v>
      </c>
      <c r="D416" s="21" t="s">
        <v>346</v>
      </c>
      <c r="E416" s="103" t="s">
        <v>345</v>
      </c>
      <c r="F416" s="99">
        <v>2030</v>
      </c>
      <c r="G416" s="99">
        <v>0</v>
      </c>
      <c r="H416" s="99">
        <v>0</v>
      </c>
    </row>
    <row r="417" spans="1:8" s="37" customFormat="1" ht="38.25" x14ac:dyDescent="0.2">
      <c r="A417" s="16" t="s">
        <v>156</v>
      </c>
      <c r="B417" s="16" t="s">
        <v>141</v>
      </c>
      <c r="C417" s="57" t="s">
        <v>883</v>
      </c>
      <c r="D417" s="21"/>
      <c r="E417" s="103" t="s">
        <v>885</v>
      </c>
      <c r="F417" s="99">
        <f>F418</f>
        <v>508.8</v>
      </c>
      <c r="G417" s="99">
        <f t="shared" ref="G417:H417" si="101">G418</f>
        <v>0</v>
      </c>
      <c r="H417" s="99">
        <f t="shared" si="101"/>
        <v>0</v>
      </c>
    </row>
    <row r="418" spans="1:8" s="37" customFormat="1" ht="14.25" x14ac:dyDescent="0.2">
      <c r="A418" s="16" t="s">
        <v>156</v>
      </c>
      <c r="B418" s="16" t="s">
        <v>141</v>
      </c>
      <c r="C418" s="57" t="s">
        <v>883</v>
      </c>
      <c r="D418" s="21" t="s">
        <v>346</v>
      </c>
      <c r="E418" s="103" t="s">
        <v>345</v>
      </c>
      <c r="F418" s="99">
        <v>508.8</v>
      </c>
      <c r="G418" s="99">
        <v>0</v>
      </c>
      <c r="H418" s="99">
        <v>0</v>
      </c>
    </row>
    <row r="419" spans="1:8" s="37" customFormat="1" ht="63.75" x14ac:dyDescent="0.2">
      <c r="A419" s="16" t="s">
        <v>156</v>
      </c>
      <c r="B419" s="16" t="s">
        <v>141</v>
      </c>
      <c r="C419" s="57" t="s">
        <v>747</v>
      </c>
      <c r="D419" s="57"/>
      <c r="E419" s="103" t="s">
        <v>748</v>
      </c>
      <c r="F419" s="104">
        <f t="shared" ref="F419:H419" si="102">F420</f>
        <v>17352.599999999999</v>
      </c>
      <c r="G419" s="104">
        <f t="shared" si="102"/>
        <v>18169.3</v>
      </c>
      <c r="H419" s="104">
        <f t="shared" si="102"/>
        <v>18015.399999999998</v>
      </c>
    </row>
    <row r="420" spans="1:8" s="37" customFormat="1" ht="14.25" x14ac:dyDescent="0.2">
      <c r="A420" s="16" t="s">
        <v>156</v>
      </c>
      <c r="B420" s="16" t="s">
        <v>141</v>
      </c>
      <c r="C420" s="57" t="s">
        <v>747</v>
      </c>
      <c r="D420" s="57" t="s">
        <v>346</v>
      </c>
      <c r="E420" s="103" t="s">
        <v>345</v>
      </c>
      <c r="F420" s="104">
        <f>1530.1+15822.5</f>
        <v>17352.599999999999</v>
      </c>
      <c r="G420" s="104">
        <f>1578.8+16590.5</f>
        <v>18169.3</v>
      </c>
      <c r="H420" s="104">
        <f>1578.8+16436.6</f>
        <v>18015.399999999998</v>
      </c>
    </row>
    <row r="421" spans="1:8" s="37" customFormat="1" ht="25.5" x14ac:dyDescent="0.2">
      <c r="A421" s="5" t="s">
        <v>156</v>
      </c>
      <c r="B421" s="5" t="s">
        <v>141</v>
      </c>
      <c r="C421" s="87">
        <v>9900000000</v>
      </c>
      <c r="D421" s="73"/>
      <c r="E421" s="158" t="s">
        <v>203</v>
      </c>
      <c r="F421" s="101">
        <f t="shared" ref="F421:H422" si="103">F422</f>
        <v>200</v>
      </c>
      <c r="G421" s="101">
        <f t="shared" si="103"/>
        <v>0</v>
      </c>
      <c r="H421" s="101">
        <f t="shared" si="103"/>
        <v>0</v>
      </c>
    </row>
    <row r="422" spans="1:8" s="37" customFormat="1" ht="38.25" x14ac:dyDescent="0.2">
      <c r="A422" s="16" t="s">
        <v>156</v>
      </c>
      <c r="B422" s="16" t="s">
        <v>141</v>
      </c>
      <c r="C422" s="85" t="s">
        <v>32</v>
      </c>
      <c r="D422" s="85"/>
      <c r="E422" s="105" t="s">
        <v>56</v>
      </c>
      <c r="F422" s="104">
        <f>F423</f>
        <v>200</v>
      </c>
      <c r="G422" s="104">
        <f t="shared" si="103"/>
        <v>0</v>
      </c>
      <c r="H422" s="104">
        <f t="shared" si="103"/>
        <v>0</v>
      </c>
    </row>
    <row r="423" spans="1:8" s="37" customFormat="1" ht="51" x14ac:dyDescent="0.2">
      <c r="A423" s="16" t="s">
        <v>156</v>
      </c>
      <c r="B423" s="16" t="s">
        <v>141</v>
      </c>
      <c r="C423" s="85" t="s">
        <v>649</v>
      </c>
      <c r="D423" s="16"/>
      <c r="E423" s="54" t="s">
        <v>607</v>
      </c>
      <c r="F423" s="41">
        <f>SUM(F424:F424)</f>
        <v>200</v>
      </c>
      <c r="G423" s="41">
        <f>SUM(G424:G424)</f>
        <v>0</v>
      </c>
      <c r="H423" s="41">
        <f>SUM(H424:H424)</f>
        <v>0</v>
      </c>
    </row>
    <row r="424" spans="1:8" s="37" customFormat="1" ht="14.25" x14ac:dyDescent="0.2">
      <c r="A424" s="16" t="s">
        <v>156</v>
      </c>
      <c r="B424" s="16" t="s">
        <v>141</v>
      </c>
      <c r="C424" s="85" t="s">
        <v>649</v>
      </c>
      <c r="D424" s="85" t="s">
        <v>346</v>
      </c>
      <c r="E424" s="103" t="s">
        <v>345</v>
      </c>
      <c r="F424" s="39">
        <v>200</v>
      </c>
      <c r="G424" s="39">
        <v>0</v>
      </c>
      <c r="H424" s="39"/>
    </row>
    <row r="425" spans="1:8" s="37" customFormat="1" ht="14.25" x14ac:dyDescent="0.2">
      <c r="A425" s="35" t="s">
        <v>156</v>
      </c>
      <c r="B425" s="35" t="s">
        <v>145</v>
      </c>
      <c r="C425" s="35"/>
      <c r="D425" s="35"/>
      <c r="E425" s="45" t="s">
        <v>226</v>
      </c>
      <c r="F425" s="42">
        <f>F426+F442+F450</f>
        <v>52907</v>
      </c>
      <c r="G425" s="42">
        <f>G426+G442+G450</f>
        <v>48700.7</v>
      </c>
      <c r="H425" s="42">
        <f>H426+H442+H450</f>
        <v>48700.7</v>
      </c>
    </row>
    <row r="426" spans="1:8" s="37" customFormat="1" ht="51.75" x14ac:dyDescent="0.25">
      <c r="A426" s="5" t="s">
        <v>156</v>
      </c>
      <c r="B426" s="5" t="s">
        <v>145</v>
      </c>
      <c r="C426" s="73" t="s">
        <v>121</v>
      </c>
      <c r="D426" s="35"/>
      <c r="E426" s="64" t="s">
        <v>566</v>
      </c>
      <c r="F426" s="65">
        <f t="shared" ref="F426:H426" si="104">F427</f>
        <v>39296.6</v>
      </c>
      <c r="G426" s="65">
        <f t="shared" si="104"/>
        <v>36030.899999999994</v>
      </c>
      <c r="H426" s="65">
        <f t="shared" si="104"/>
        <v>36030.899999999994</v>
      </c>
    </row>
    <row r="427" spans="1:8" s="37" customFormat="1" ht="25.5" x14ac:dyDescent="0.2">
      <c r="A427" s="47" t="s">
        <v>156</v>
      </c>
      <c r="B427" s="47" t="s">
        <v>145</v>
      </c>
      <c r="C427" s="52" t="s">
        <v>122</v>
      </c>
      <c r="D427" s="35"/>
      <c r="E427" s="46" t="s">
        <v>62</v>
      </c>
      <c r="F427" s="58">
        <f>F428+F430+F432+F434+F436+F438+F440</f>
        <v>39296.6</v>
      </c>
      <c r="G427" s="58">
        <f t="shared" ref="G427:H427" si="105">G428+G430+G432+G434+G436+G438+G440</f>
        <v>36030.899999999994</v>
      </c>
      <c r="H427" s="58">
        <f t="shared" si="105"/>
        <v>36030.899999999994</v>
      </c>
    </row>
    <row r="428" spans="1:8" s="37" customFormat="1" ht="38.25" x14ac:dyDescent="0.2">
      <c r="A428" s="85" t="s">
        <v>156</v>
      </c>
      <c r="B428" s="85" t="s">
        <v>145</v>
      </c>
      <c r="C428" s="57" t="s">
        <v>588</v>
      </c>
      <c r="D428" s="57"/>
      <c r="E428" s="103" t="s">
        <v>267</v>
      </c>
      <c r="F428" s="41">
        <f t="shared" ref="F428:H428" si="106">F429</f>
        <v>250</v>
      </c>
      <c r="G428" s="41">
        <f t="shared" si="106"/>
        <v>250</v>
      </c>
      <c r="H428" s="41">
        <f t="shared" si="106"/>
        <v>250</v>
      </c>
    </row>
    <row r="429" spans="1:8" s="37" customFormat="1" ht="14.25" x14ac:dyDescent="0.2">
      <c r="A429" s="85" t="s">
        <v>156</v>
      </c>
      <c r="B429" s="85" t="s">
        <v>145</v>
      </c>
      <c r="C429" s="57" t="s">
        <v>588</v>
      </c>
      <c r="D429" s="21" t="s">
        <v>346</v>
      </c>
      <c r="E429" s="103" t="s">
        <v>345</v>
      </c>
      <c r="F429" s="41">
        <v>250</v>
      </c>
      <c r="G429" s="41">
        <v>250</v>
      </c>
      <c r="H429" s="41">
        <v>250</v>
      </c>
    </row>
    <row r="430" spans="1:8" s="37" customFormat="1" ht="51" x14ac:dyDescent="0.2">
      <c r="A430" s="85" t="s">
        <v>156</v>
      </c>
      <c r="B430" s="85" t="s">
        <v>145</v>
      </c>
      <c r="C430" s="57" t="s">
        <v>671</v>
      </c>
      <c r="D430" s="21"/>
      <c r="E430" s="54" t="s">
        <v>696</v>
      </c>
      <c r="F430" s="99">
        <f t="shared" ref="F430:H430" si="107">F431</f>
        <v>530</v>
      </c>
      <c r="G430" s="99">
        <f t="shared" si="107"/>
        <v>0</v>
      </c>
      <c r="H430" s="99">
        <f t="shared" si="107"/>
        <v>0</v>
      </c>
    </row>
    <row r="431" spans="1:8" s="37" customFormat="1" ht="14.25" x14ac:dyDescent="0.2">
      <c r="A431" s="85" t="s">
        <v>156</v>
      </c>
      <c r="B431" s="85" t="s">
        <v>145</v>
      </c>
      <c r="C431" s="57" t="s">
        <v>671</v>
      </c>
      <c r="D431" s="21" t="s">
        <v>346</v>
      </c>
      <c r="E431" s="103" t="s">
        <v>345</v>
      </c>
      <c r="F431" s="99">
        <v>530</v>
      </c>
      <c r="G431" s="99">
        <v>0</v>
      </c>
      <c r="H431" s="99">
        <v>0</v>
      </c>
    </row>
    <row r="432" spans="1:8" s="37" customFormat="1" ht="76.5" x14ac:dyDescent="0.2">
      <c r="A432" s="85" t="s">
        <v>156</v>
      </c>
      <c r="B432" s="85" t="s">
        <v>145</v>
      </c>
      <c r="C432" s="57" t="s">
        <v>589</v>
      </c>
      <c r="D432" s="35"/>
      <c r="E432" s="103" t="s">
        <v>451</v>
      </c>
      <c r="F432" s="41">
        <f t="shared" ref="F432:H432" si="108">F433</f>
        <v>33248.300000000003</v>
      </c>
      <c r="G432" s="41">
        <f t="shared" si="108"/>
        <v>31119.3</v>
      </c>
      <c r="H432" s="41">
        <f t="shared" si="108"/>
        <v>31119.3</v>
      </c>
    </row>
    <row r="433" spans="1:8" s="37" customFormat="1" ht="14.25" x14ac:dyDescent="0.2">
      <c r="A433" s="85" t="s">
        <v>156</v>
      </c>
      <c r="B433" s="85" t="s">
        <v>145</v>
      </c>
      <c r="C433" s="57" t="s">
        <v>589</v>
      </c>
      <c r="D433" s="21" t="s">
        <v>346</v>
      </c>
      <c r="E433" s="103" t="s">
        <v>345</v>
      </c>
      <c r="F433" s="41">
        <v>33248.300000000003</v>
      </c>
      <c r="G433" s="41">
        <v>31119.3</v>
      </c>
      <c r="H433" s="41">
        <v>31119.3</v>
      </c>
    </row>
    <row r="434" spans="1:8" s="37" customFormat="1" ht="90.75" customHeight="1" x14ac:dyDescent="0.2">
      <c r="A434" s="85" t="s">
        <v>156</v>
      </c>
      <c r="B434" s="85" t="s">
        <v>145</v>
      </c>
      <c r="C434" s="57" t="s">
        <v>591</v>
      </c>
      <c r="D434" s="21"/>
      <c r="E434" s="103" t="s">
        <v>508</v>
      </c>
      <c r="F434" s="41">
        <f t="shared" ref="F434:H434" si="109">F435</f>
        <v>4615.3999999999996</v>
      </c>
      <c r="G434" s="41">
        <f t="shared" si="109"/>
        <v>4615.3999999999996</v>
      </c>
      <c r="H434" s="41">
        <f t="shared" si="109"/>
        <v>4615.3999999999996</v>
      </c>
    </row>
    <row r="435" spans="1:8" s="37" customFormat="1" ht="14.25" x14ac:dyDescent="0.2">
      <c r="A435" s="85" t="s">
        <v>156</v>
      </c>
      <c r="B435" s="85" t="s">
        <v>145</v>
      </c>
      <c r="C435" s="57" t="s">
        <v>591</v>
      </c>
      <c r="D435" s="21" t="s">
        <v>346</v>
      </c>
      <c r="E435" s="103" t="s">
        <v>345</v>
      </c>
      <c r="F435" s="41">
        <v>4615.3999999999996</v>
      </c>
      <c r="G435" s="41">
        <v>4615.3999999999996</v>
      </c>
      <c r="H435" s="41">
        <v>4615.3999999999996</v>
      </c>
    </row>
    <row r="436" spans="1:8" s="37" customFormat="1" ht="39.75" customHeight="1" x14ac:dyDescent="0.2">
      <c r="A436" s="115" t="s">
        <v>156</v>
      </c>
      <c r="B436" s="115" t="s">
        <v>145</v>
      </c>
      <c r="C436" s="132" t="s">
        <v>592</v>
      </c>
      <c r="D436" s="130"/>
      <c r="E436" s="103" t="s">
        <v>516</v>
      </c>
      <c r="F436" s="113">
        <f t="shared" ref="F436:H436" si="110">F437</f>
        <v>46.2</v>
      </c>
      <c r="G436" s="113">
        <f t="shared" si="110"/>
        <v>46.2</v>
      </c>
      <c r="H436" s="113">
        <f t="shared" si="110"/>
        <v>46.2</v>
      </c>
    </row>
    <row r="437" spans="1:8" s="37" customFormat="1" ht="14.25" x14ac:dyDescent="0.2">
      <c r="A437" s="115" t="s">
        <v>156</v>
      </c>
      <c r="B437" s="115" t="s">
        <v>145</v>
      </c>
      <c r="C437" s="132" t="s">
        <v>592</v>
      </c>
      <c r="D437" s="130" t="s">
        <v>346</v>
      </c>
      <c r="E437" s="103" t="s">
        <v>345</v>
      </c>
      <c r="F437" s="113">
        <v>46.2</v>
      </c>
      <c r="G437" s="113">
        <v>46.2</v>
      </c>
      <c r="H437" s="113">
        <v>46.2</v>
      </c>
    </row>
    <row r="438" spans="1:8" s="37" customFormat="1" ht="61.5" customHeight="1" x14ac:dyDescent="0.2">
      <c r="A438" s="85" t="s">
        <v>156</v>
      </c>
      <c r="B438" s="85" t="s">
        <v>145</v>
      </c>
      <c r="C438" s="57" t="s">
        <v>879</v>
      </c>
      <c r="D438" s="57"/>
      <c r="E438" s="170" t="s">
        <v>906</v>
      </c>
      <c r="F438" s="113">
        <f>F439</f>
        <v>457.2</v>
      </c>
      <c r="G438" s="113">
        <f t="shared" ref="G438:H438" si="111">G439</f>
        <v>0</v>
      </c>
      <c r="H438" s="113">
        <f t="shared" si="111"/>
        <v>0</v>
      </c>
    </row>
    <row r="439" spans="1:8" s="37" customFormat="1" ht="14.25" x14ac:dyDescent="0.2">
      <c r="A439" s="85" t="s">
        <v>156</v>
      </c>
      <c r="B439" s="85" t="s">
        <v>145</v>
      </c>
      <c r="C439" s="57" t="s">
        <v>879</v>
      </c>
      <c r="D439" s="21" t="s">
        <v>346</v>
      </c>
      <c r="E439" s="103" t="s">
        <v>345</v>
      </c>
      <c r="F439" s="113">
        <v>457.2</v>
      </c>
      <c r="G439" s="113">
        <v>0</v>
      </c>
      <c r="H439" s="113">
        <v>0</v>
      </c>
    </row>
    <row r="440" spans="1:8" s="37" customFormat="1" ht="38.25" x14ac:dyDescent="0.2">
      <c r="A440" s="115" t="s">
        <v>156</v>
      </c>
      <c r="B440" s="115" t="s">
        <v>145</v>
      </c>
      <c r="C440" s="57" t="s">
        <v>887</v>
      </c>
      <c r="D440" s="21"/>
      <c r="E440" s="103" t="s">
        <v>888</v>
      </c>
      <c r="F440" s="113">
        <f>F441</f>
        <v>149.5</v>
      </c>
      <c r="G440" s="113">
        <f t="shared" ref="G440:H440" si="112">G441</f>
        <v>0</v>
      </c>
      <c r="H440" s="113">
        <f t="shared" si="112"/>
        <v>0</v>
      </c>
    </row>
    <row r="441" spans="1:8" s="37" customFormat="1" ht="14.25" x14ac:dyDescent="0.2">
      <c r="A441" s="115" t="s">
        <v>156</v>
      </c>
      <c r="B441" s="115" t="s">
        <v>145</v>
      </c>
      <c r="C441" s="57" t="s">
        <v>887</v>
      </c>
      <c r="D441" s="21" t="s">
        <v>346</v>
      </c>
      <c r="E441" s="103" t="s">
        <v>345</v>
      </c>
      <c r="F441" s="113">
        <v>149.5</v>
      </c>
      <c r="G441" s="113">
        <v>0</v>
      </c>
      <c r="H441" s="113">
        <v>0</v>
      </c>
    </row>
    <row r="442" spans="1:8" s="37" customFormat="1" ht="51" customHeight="1" x14ac:dyDescent="0.25">
      <c r="A442" s="16" t="s">
        <v>156</v>
      </c>
      <c r="B442" s="85" t="s">
        <v>145</v>
      </c>
      <c r="C442" s="73" t="s">
        <v>101</v>
      </c>
      <c r="D442" s="35"/>
      <c r="E442" s="53" t="s">
        <v>570</v>
      </c>
      <c r="F442" s="65">
        <f t="shared" ref="F442:H442" si="113">F443</f>
        <v>13410.4</v>
      </c>
      <c r="G442" s="65">
        <f t="shared" si="113"/>
        <v>12669.800000000001</v>
      </c>
      <c r="H442" s="65">
        <f t="shared" si="113"/>
        <v>12669.800000000001</v>
      </c>
    </row>
    <row r="443" spans="1:8" s="37" customFormat="1" ht="25.5" x14ac:dyDescent="0.2">
      <c r="A443" s="16" t="s">
        <v>156</v>
      </c>
      <c r="B443" s="85" t="s">
        <v>145</v>
      </c>
      <c r="C443" s="52" t="s">
        <v>102</v>
      </c>
      <c r="D443" s="35"/>
      <c r="E443" s="48" t="s">
        <v>251</v>
      </c>
      <c r="F443" s="58">
        <f>F444+F446+F448</f>
        <v>13410.4</v>
      </c>
      <c r="G443" s="58">
        <f t="shared" ref="G443:H443" si="114">G444+G446+G448</f>
        <v>12669.800000000001</v>
      </c>
      <c r="H443" s="58">
        <f t="shared" si="114"/>
        <v>12669.800000000001</v>
      </c>
    </row>
    <row r="444" spans="1:8" s="37" customFormat="1" ht="24.75" customHeight="1" x14ac:dyDescent="0.2">
      <c r="A444" s="16" t="s">
        <v>156</v>
      </c>
      <c r="B444" s="85" t="s">
        <v>145</v>
      </c>
      <c r="C444" s="74" t="s">
        <v>253</v>
      </c>
      <c r="D444" s="16"/>
      <c r="E444" s="218" t="s">
        <v>254</v>
      </c>
      <c r="F444" s="39">
        <f t="shared" ref="F444:H444" si="115">F445</f>
        <v>11066.8</v>
      </c>
      <c r="G444" s="39">
        <f t="shared" si="115"/>
        <v>10326.200000000001</v>
      </c>
      <c r="H444" s="39">
        <f t="shared" si="115"/>
        <v>10326.200000000001</v>
      </c>
    </row>
    <row r="445" spans="1:8" s="37" customFormat="1" ht="17.25" customHeight="1" x14ac:dyDescent="0.2">
      <c r="A445" s="16" t="s">
        <v>156</v>
      </c>
      <c r="B445" s="85" t="s">
        <v>145</v>
      </c>
      <c r="C445" s="74" t="s">
        <v>253</v>
      </c>
      <c r="D445" s="21" t="s">
        <v>346</v>
      </c>
      <c r="E445" s="103" t="s">
        <v>345</v>
      </c>
      <c r="F445" s="162">
        <v>11066.8</v>
      </c>
      <c r="G445" s="162">
        <v>10326.200000000001</v>
      </c>
      <c r="H445" s="162">
        <v>10326.200000000001</v>
      </c>
    </row>
    <row r="446" spans="1:8" s="37" customFormat="1" ht="74.25" customHeight="1" x14ac:dyDescent="0.2">
      <c r="A446" s="16" t="s">
        <v>156</v>
      </c>
      <c r="B446" s="85" t="s">
        <v>145</v>
      </c>
      <c r="C446" s="74">
        <v>210110690</v>
      </c>
      <c r="D446" s="21"/>
      <c r="E446" s="103" t="s">
        <v>505</v>
      </c>
      <c r="F446" s="39">
        <f t="shared" ref="F446:H446" si="116">F447</f>
        <v>2320.6</v>
      </c>
      <c r="G446" s="39">
        <f t="shared" si="116"/>
        <v>2320.6</v>
      </c>
      <c r="H446" s="39">
        <f t="shared" si="116"/>
        <v>2320.6</v>
      </c>
    </row>
    <row r="447" spans="1:8" s="37" customFormat="1" ht="17.25" customHeight="1" x14ac:dyDescent="0.2">
      <c r="A447" s="16" t="s">
        <v>156</v>
      </c>
      <c r="B447" s="85" t="s">
        <v>145</v>
      </c>
      <c r="C447" s="74">
        <v>210110690</v>
      </c>
      <c r="D447" s="21" t="s">
        <v>346</v>
      </c>
      <c r="E447" s="103" t="s">
        <v>345</v>
      </c>
      <c r="F447" s="39">
        <v>2320.6</v>
      </c>
      <c r="G447" s="39">
        <v>2320.6</v>
      </c>
      <c r="H447" s="39">
        <v>2320.6</v>
      </c>
    </row>
    <row r="448" spans="1:8" s="37" customFormat="1" ht="66.75" customHeight="1" x14ac:dyDescent="0.2">
      <c r="A448" s="16" t="s">
        <v>156</v>
      </c>
      <c r="B448" s="85" t="s">
        <v>145</v>
      </c>
      <c r="C448" s="74" t="s">
        <v>509</v>
      </c>
      <c r="D448" s="21"/>
      <c r="E448" s="103" t="s">
        <v>506</v>
      </c>
      <c r="F448" s="39">
        <f t="shared" ref="F448:H448" si="117">F449</f>
        <v>23</v>
      </c>
      <c r="G448" s="39">
        <f t="shared" si="117"/>
        <v>23</v>
      </c>
      <c r="H448" s="39">
        <f t="shared" si="117"/>
        <v>23</v>
      </c>
    </row>
    <row r="449" spans="1:8" s="37" customFormat="1" ht="17.25" customHeight="1" x14ac:dyDescent="0.2">
      <c r="A449" s="16" t="s">
        <v>156</v>
      </c>
      <c r="B449" s="85" t="s">
        <v>145</v>
      </c>
      <c r="C449" s="74" t="s">
        <v>509</v>
      </c>
      <c r="D449" s="21" t="s">
        <v>346</v>
      </c>
      <c r="E449" s="103" t="s">
        <v>345</v>
      </c>
      <c r="F449" s="39">
        <v>23</v>
      </c>
      <c r="G449" s="39">
        <v>23</v>
      </c>
      <c r="H449" s="39">
        <v>23</v>
      </c>
    </row>
    <row r="450" spans="1:8" s="37" customFormat="1" ht="28.5" customHeight="1" x14ac:dyDescent="0.2">
      <c r="A450" s="5" t="s">
        <v>156</v>
      </c>
      <c r="B450" s="5" t="s">
        <v>145</v>
      </c>
      <c r="C450" s="87">
        <v>9900000000</v>
      </c>
      <c r="D450" s="73"/>
      <c r="E450" s="158" t="s">
        <v>203</v>
      </c>
      <c r="F450" s="101">
        <f t="shared" ref="F450:H451" si="118">F451</f>
        <v>200</v>
      </c>
      <c r="G450" s="101">
        <f t="shared" si="118"/>
        <v>0</v>
      </c>
      <c r="H450" s="101">
        <f t="shared" si="118"/>
        <v>0</v>
      </c>
    </row>
    <row r="451" spans="1:8" s="37" customFormat="1" ht="39" customHeight="1" x14ac:dyDescent="0.2">
      <c r="A451" s="16" t="s">
        <v>156</v>
      </c>
      <c r="B451" s="85" t="s">
        <v>145</v>
      </c>
      <c r="C451" s="85" t="s">
        <v>32</v>
      </c>
      <c r="D451" s="85"/>
      <c r="E451" s="105" t="s">
        <v>56</v>
      </c>
      <c r="F451" s="104">
        <f>F452</f>
        <v>200</v>
      </c>
      <c r="G451" s="104">
        <f t="shared" si="118"/>
        <v>0</v>
      </c>
      <c r="H451" s="104">
        <f t="shared" si="118"/>
        <v>0</v>
      </c>
    </row>
    <row r="452" spans="1:8" s="37" customFormat="1" ht="37.5" customHeight="1" x14ac:dyDescent="0.2">
      <c r="A452" s="16" t="s">
        <v>156</v>
      </c>
      <c r="B452" s="85" t="s">
        <v>145</v>
      </c>
      <c r="C452" s="85" t="s">
        <v>649</v>
      </c>
      <c r="D452" s="16"/>
      <c r="E452" s="54" t="s">
        <v>607</v>
      </c>
      <c r="F452" s="41">
        <f>SUM(F453:F453)</f>
        <v>200</v>
      </c>
      <c r="G452" s="41">
        <f>SUM(G453:G453)</f>
        <v>0</v>
      </c>
      <c r="H452" s="41">
        <f>SUM(H453:H453)</f>
        <v>0</v>
      </c>
    </row>
    <row r="453" spans="1:8" s="37" customFormat="1" ht="14.25" customHeight="1" x14ac:dyDescent="0.2">
      <c r="A453" s="16" t="s">
        <v>156</v>
      </c>
      <c r="B453" s="85" t="s">
        <v>145</v>
      </c>
      <c r="C453" s="85" t="s">
        <v>649</v>
      </c>
      <c r="D453" s="85" t="s">
        <v>346</v>
      </c>
      <c r="E453" s="103" t="s">
        <v>345</v>
      </c>
      <c r="F453" s="39">
        <v>200</v>
      </c>
      <c r="G453" s="39">
        <v>0</v>
      </c>
      <c r="H453" s="39">
        <v>0</v>
      </c>
    </row>
    <row r="454" spans="1:8" s="37" customFormat="1" ht="38.25" x14ac:dyDescent="0.2">
      <c r="A454" s="35" t="s">
        <v>156</v>
      </c>
      <c r="B454" s="35" t="s">
        <v>147</v>
      </c>
      <c r="C454" s="35"/>
      <c r="D454" s="35"/>
      <c r="E454" s="46" t="s">
        <v>2</v>
      </c>
      <c r="F454" s="42">
        <f t="shared" ref="F454:H457" si="119">F455</f>
        <v>250</v>
      </c>
      <c r="G454" s="42">
        <f t="shared" si="119"/>
        <v>250</v>
      </c>
      <c r="H454" s="42">
        <f t="shared" si="119"/>
        <v>250</v>
      </c>
    </row>
    <row r="455" spans="1:8" s="37" customFormat="1" ht="51" x14ac:dyDescent="0.2">
      <c r="A455" s="16" t="s">
        <v>156</v>
      </c>
      <c r="B455" s="16" t="s">
        <v>147</v>
      </c>
      <c r="C455" s="21" t="s">
        <v>121</v>
      </c>
      <c r="D455" s="35"/>
      <c r="E455" s="64" t="s">
        <v>566</v>
      </c>
      <c r="F455" s="62">
        <f t="shared" si="119"/>
        <v>250</v>
      </c>
      <c r="G455" s="62">
        <f t="shared" si="119"/>
        <v>250</v>
      </c>
      <c r="H455" s="62">
        <f t="shared" si="119"/>
        <v>250</v>
      </c>
    </row>
    <row r="456" spans="1:8" s="37" customFormat="1" ht="25.5" x14ac:dyDescent="0.2">
      <c r="A456" s="16" t="s">
        <v>156</v>
      </c>
      <c r="B456" s="16" t="s">
        <v>147</v>
      </c>
      <c r="C456" s="52" t="s">
        <v>122</v>
      </c>
      <c r="D456" s="35"/>
      <c r="E456" s="46" t="s">
        <v>62</v>
      </c>
      <c r="F456" s="58">
        <f t="shared" si="119"/>
        <v>250</v>
      </c>
      <c r="G456" s="58">
        <f t="shared" si="119"/>
        <v>250</v>
      </c>
      <c r="H456" s="58">
        <f t="shared" si="119"/>
        <v>250</v>
      </c>
    </row>
    <row r="457" spans="1:8" s="37" customFormat="1" ht="38.25" x14ac:dyDescent="0.2">
      <c r="A457" s="16" t="s">
        <v>156</v>
      </c>
      <c r="B457" s="16" t="s">
        <v>147</v>
      </c>
      <c r="C457" s="21" t="s">
        <v>584</v>
      </c>
      <c r="D457" s="35"/>
      <c r="E457" s="103" t="s">
        <v>68</v>
      </c>
      <c r="F457" s="41">
        <f t="shared" si="119"/>
        <v>250</v>
      </c>
      <c r="G457" s="41">
        <f t="shared" si="119"/>
        <v>250</v>
      </c>
      <c r="H457" s="41">
        <f t="shared" si="119"/>
        <v>250</v>
      </c>
    </row>
    <row r="458" spans="1:8" s="37" customFormat="1" ht="25.5" x14ac:dyDescent="0.2">
      <c r="A458" s="16" t="s">
        <v>156</v>
      </c>
      <c r="B458" s="16" t="s">
        <v>147</v>
      </c>
      <c r="C458" s="21" t="s">
        <v>584</v>
      </c>
      <c r="D458" s="85" t="s">
        <v>107</v>
      </c>
      <c r="E458" s="55" t="s">
        <v>183</v>
      </c>
      <c r="F458" s="41">
        <v>250</v>
      </c>
      <c r="G458" s="41">
        <v>250</v>
      </c>
      <c r="H458" s="41">
        <v>250</v>
      </c>
    </row>
    <row r="459" spans="1:8" s="37" customFormat="1" ht="14.25" x14ac:dyDescent="0.2">
      <c r="A459" s="35" t="s">
        <v>156</v>
      </c>
      <c r="B459" s="35" t="s">
        <v>156</v>
      </c>
      <c r="C459" s="35"/>
      <c r="D459" s="35"/>
      <c r="E459" s="46" t="s">
        <v>225</v>
      </c>
      <c r="F459" s="42">
        <f>F460+F467+F484</f>
        <v>10949.8</v>
      </c>
      <c r="G459" s="42">
        <f>G460+G467+G484</f>
        <v>9474.2000000000007</v>
      </c>
      <c r="H459" s="42">
        <f>H460+H467+H484</f>
        <v>9474.2000000000007</v>
      </c>
    </row>
    <row r="460" spans="1:8" s="37" customFormat="1" ht="51" x14ac:dyDescent="0.2">
      <c r="A460" s="16" t="s">
        <v>156</v>
      </c>
      <c r="B460" s="16" t="s">
        <v>156</v>
      </c>
      <c r="C460" s="21" t="s">
        <v>121</v>
      </c>
      <c r="D460" s="35"/>
      <c r="E460" s="64" t="s">
        <v>566</v>
      </c>
      <c r="F460" s="62">
        <f t="shared" ref="F460:H460" si="120">F461</f>
        <v>3765.1000000000004</v>
      </c>
      <c r="G460" s="62">
        <f t="shared" si="120"/>
        <v>3564.9</v>
      </c>
      <c r="H460" s="62">
        <f t="shared" si="120"/>
        <v>3564.9</v>
      </c>
    </row>
    <row r="461" spans="1:8" ht="25.5" x14ac:dyDescent="0.2">
      <c r="A461" s="16" t="s">
        <v>156</v>
      </c>
      <c r="B461" s="16" t="s">
        <v>156</v>
      </c>
      <c r="C461" s="52" t="s">
        <v>122</v>
      </c>
      <c r="D461" s="35"/>
      <c r="E461" s="46" t="s">
        <v>62</v>
      </c>
      <c r="F461" s="58">
        <f t="shared" ref="F461:G461" si="121">F462+F464</f>
        <v>3765.1000000000004</v>
      </c>
      <c r="G461" s="58">
        <f t="shared" si="121"/>
        <v>3564.9</v>
      </c>
      <c r="H461" s="58">
        <f t="shared" ref="H461" si="122">H462+H464</f>
        <v>3564.9</v>
      </c>
    </row>
    <row r="462" spans="1:8" x14ac:dyDescent="0.2">
      <c r="A462" s="16" t="s">
        <v>156</v>
      </c>
      <c r="B462" s="16" t="s">
        <v>156</v>
      </c>
      <c r="C462" s="57" t="s">
        <v>585</v>
      </c>
      <c r="D462" s="21"/>
      <c r="E462" s="103" t="s">
        <v>69</v>
      </c>
      <c r="F462" s="41">
        <f t="shared" ref="F462:H462" si="123">F463</f>
        <v>1200.2</v>
      </c>
      <c r="G462" s="41">
        <f t="shared" si="123"/>
        <v>1000</v>
      </c>
      <c r="H462" s="41">
        <f t="shared" si="123"/>
        <v>1000</v>
      </c>
    </row>
    <row r="463" spans="1:8" x14ac:dyDescent="0.2">
      <c r="A463" s="16" t="s">
        <v>156</v>
      </c>
      <c r="B463" s="16" t="s">
        <v>156</v>
      </c>
      <c r="C463" s="57" t="s">
        <v>585</v>
      </c>
      <c r="D463" s="21" t="s">
        <v>346</v>
      </c>
      <c r="E463" s="103" t="s">
        <v>345</v>
      </c>
      <c r="F463" s="41">
        <v>1200.2</v>
      </c>
      <c r="G463" s="41">
        <v>1000</v>
      </c>
      <c r="H463" s="41">
        <v>1000</v>
      </c>
    </row>
    <row r="464" spans="1:8" ht="51" x14ac:dyDescent="0.2">
      <c r="A464" s="16" t="s">
        <v>156</v>
      </c>
      <c r="B464" s="16" t="s">
        <v>156</v>
      </c>
      <c r="C464" s="57" t="s">
        <v>586</v>
      </c>
      <c r="D464" s="35"/>
      <c r="E464" s="131" t="s">
        <v>507</v>
      </c>
      <c r="F464" s="99">
        <f t="shared" ref="F464:H464" si="124">SUM(F465:F466)</f>
        <v>2564.9</v>
      </c>
      <c r="G464" s="99">
        <f t="shared" si="124"/>
        <v>2564.9</v>
      </c>
      <c r="H464" s="99">
        <f t="shared" si="124"/>
        <v>2564.9</v>
      </c>
    </row>
    <row r="465" spans="1:8" x14ac:dyDescent="0.2">
      <c r="A465" s="16" t="s">
        <v>156</v>
      </c>
      <c r="B465" s="16" t="s">
        <v>156</v>
      </c>
      <c r="C465" s="57" t="s">
        <v>586</v>
      </c>
      <c r="D465" s="21" t="s">
        <v>346</v>
      </c>
      <c r="E465" s="103" t="s">
        <v>345</v>
      </c>
      <c r="F465" s="41">
        <v>1844.4</v>
      </c>
      <c r="G465" s="41">
        <v>1844.4</v>
      </c>
      <c r="H465" s="41">
        <v>1844.4</v>
      </c>
    </row>
    <row r="466" spans="1:8" ht="63.75" x14ac:dyDescent="0.2">
      <c r="A466" s="16" t="s">
        <v>156</v>
      </c>
      <c r="B466" s="16" t="s">
        <v>156</v>
      </c>
      <c r="C466" s="57" t="s">
        <v>586</v>
      </c>
      <c r="D466" s="16" t="s">
        <v>15</v>
      </c>
      <c r="E466" s="103" t="s">
        <v>694</v>
      </c>
      <c r="F466" s="99">
        <v>720.5</v>
      </c>
      <c r="G466" s="99">
        <v>720.5</v>
      </c>
      <c r="H466" s="99">
        <v>720.5</v>
      </c>
    </row>
    <row r="467" spans="1:8" ht="54" customHeight="1" x14ac:dyDescent="0.25">
      <c r="A467" s="16" t="s">
        <v>156</v>
      </c>
      <c r="B467" s="16" t="s">
        <v>156</v>
      </c>
      <c r="C467" s="73" t="s">
        <v>101</v>
      </c>
      <c r="D467" s="35"/>
      <c r="E467" s="53" t="s">
        <v>570</v>
      </c>
      <c r="F467" s="65">
        <f>F468+F479</f>
        <v>7134.7</v>
      </c>
      <c r="G467" s="65">
        <f>G468+G479</f>
        <v>5909.3</v>
      </c>
      <c r="H467" s="65">
        <f>H468+H479</f>
        <v>5909.3</v>
      </c>
    </row>
    <row r="468" spans="1:8" ht="25.5" x14ac:dyDescent="0.2">
      <c r="A468" s="16" t="s">
        <v>156</v>
      </c>
      <c r="B468" s="16" t="s">
        <v>156</v>
      </c>
      <c r="C468" s="52" t="s">
        <v>39</v>
      </c>
      <c r="D468" s="21"/>
      <c r="E468" s="48" t="s">
        <v>258</v>
      </c>
      <c r="F468" s="41">
        <f>F469+F471+F473+F475+F477</f>
        <v>7084.7</v>
      </c>
      <c r="G468" s="41">
        <f t="shared" ref="G468:H468" si="125">G469+G471+G473+G475+G477</f>
        <v>5859.3</v>
      </c>
      <c r="H468" s="41">
        <f t="shared" si="125"/>
        <v>5859.3</v>
      </c>
    </row>
    <row r="469" spans="1:8" ht="51" x14ac:dyDescent="0.2">
      <c r="A469" s="16" t="s">
        <v>156</v>
      </c>
      <c r="B469" s="16" t="s">
        <v>156</v>
      </c>
      <c r="C469" s="81" t="s">
        <v>40</v>
      </c>
      <c r="D469" s="16"/>
      <c r="E469" s="106" t="s">
        <v>313</v>
      </c>
      <c r="F469" s="39">
        <f t="shared" ref="F469:H469" si="126">F470</f>
        <v>6.6</v>
      </c>
      <c r="G469" s="39">
        <f t="shared" si="126"/>
        <v>5</v>
      </c>
      <c r="H469" s="39">
        <f t="shared" si="126"/>
        <v>5</v>
      </c>
    </row>
    <row r="470" spans="1:8" ht="38.25" x14ac:dyDescent="0.2">
      <c r="A470" s="16" t="s">
        <v>156</v>
      </c>
      <c r="B470" s="16" t="s">
        <v>156</v>
      </c>
      <c r="C470" s="81" t="s">
        <v>40</v>
      </c>
      <c r="D470" s="85" t="s">
        <v>327</v>
      </c>
      <c r="E470" s="103" t="s">
        <v>328</v>
      </c>
      <c r="F470" s="41">
        <v>6.6</v>
      </c>
      <c r="G470" s="41">
        <v>5</v>
      </c>
      <c r="H470" s="41">
        <v>5</v>
      </c>
    </row>
    <row r="471" spans="1:8" ht="25.5" x14ac:dyDescent="0.2">
      <c r="A471" s="16" t="s">
        <v>156</v>
      </c>
      <c r="B471" s="16" t="s">
        <v>156</v>
      </c>
      <c r="C471" s="81" t="s">
        <v>41</v>
      </c>
      <c r="D471" s="16"/>
      <c r="E471" s="103" t="s">
        <v>259</v>
      </c>
      <c r="F471" s="41">
        <f t="shared" ref="F471:H471" si="127">F472</f>
        <v>289.60000000000002</v>
      </c>
      <c r="G471" s="41">
        <f t="shared" si="127"/>
        <v>130</v>
      </c>
      <c r="H471" s="41">
        <f t="shared" si="127"/>
        <v>130</v>
      </c>
    </row>
    <row r="472" spans="1:8" ht="38.25" x14ac:dyDescent="0.2">
      <c r="A472" s="16" t="s">
        <v>156</v>
      </c>
      <c r="B472" s="16" t="s">
        <v>156</v>
      </c>
      <c r="C472" s="81" t="s">
        <v>41</v>
      </c>
      <c r="D472" s="85" t="s">
        <v>327</v>
      </c>
      <c r="E472" s="103" t="s">
        <v>328</v>
      </c>
      <c r="F472" s="41">
        <v>289.60000000000002</v>
      </c>
      <c r="G472" s="41">
        <v>130</v>
      </c>
      <c r="H472" s="41">
        <v>130</v>
      </c>
    </row>
    <row r="473" spans="1:8" ht="63.75" x14ac:dyDescent="0.2">
      <c r="A473" s="16" t="s">
        <v>156</v>
      </c>
      <c r="B473" s="16" t="s">
        <v>156</v>
      </c>
      <c r="C473" s="81" t="s">
        <v>42</v>
      </c>
      <c r="D473" s="16"/>
      <c r="E473" s="103" t="s">
        <v>129</v>
      </c>
      <c r="F473" s="41">
        <f t="shared" ref="F473:H473" si="128">F474</f>
        <v>15</v>
      </c>
      <c r="G473" s="41">
        <f t="shared" si="128"/>
        <v>15</v>
      </c>
      <c r="H473" s="41">
        <f t="shared" si="128"/>
        <v>15</v>
      </c>
    </row>
    <row r="474" spans="1:8" ht="40.5" customHeight="1" x14ac:dyDescent="0.2">
      <c r="A474" s="16" t="s">
        <v>156</v>
      </c>
      <c r="B474" s="16" t="s">
        <v>156</v>
      </c>
      <c r="C474" s="81" t="s">
        <v>42</v>
      </c>
      <c r="D474" s="85" t="s">
        <v>327</v>
      </c>
      <c r="E474" s="103" t="s">
        <v>328</v>
      </c>
      <c r="F474" s="41">
        <v>15</v>
      </c>
      <c r="G474" s="41">
        <v>15</v>
      </c>
      <c r="H474" s="41">
        <v>15</v>
      </c>
    </row>
    <row r="475" spans="1:8" ht="42.75" customHeight="1" x14ac:dyDescent="0.2">
      <c r="A475" s="16" t="s">
        <v>156</v>
      </c>
      <c r="B475" s="16" t="s">
        <v>156</v>
      </c>
      <c r="C475" s="74" t="s">
        <v>315</v>
      </c>
      <c r="D475" s="16"/>
      <c r="E475" s="103" t="s">
        <v>0</v>
      </c>
      <c r="F475" s="41">
        <f>F476</f>
        <v>6723.5</v>
      </c>
      <c r="G475" s="41">
        <f>G476</f>
        <v>5709.3</v>
      </c>
      <c r="H475" s="41">
        <f>H476</f>
        <v>5709.3</v>
      </c>
    </row>
    <row r="476" spans="1:8" x14ac:dyDescent="0.2">
      <c r="A476" s="16" t="s">
        <v>156</v>
      </c>
      <c r="B476" s="16" t="s">
        <v>156</v>
      </c>
      <c r="C476" s="74" t="s">
        <v>315</v>
      </c>
      <c r="D476" s="85" t="s">
        <v>346</v>
      </c>
      <c r="E476" s="103" t="s">
        <v>345</v>
      </c>
      <c r="F476" s="41">
        <v>6723.5</v>
      </c>
      <c r="G476" s="41">
        <v>5709.3</v>
      </c>
      <c r="H476" s="41">
        <v>5709.3</v>
      </c>
    </row>
    <row r="477" spans="1:8" x14ac:dyDescent="0.2">
      <c r="A477" s="16" t="s">
        <v>156</v>
      </c>
      <c r="B477" s="16" t="s">
        <v>156</v>
      </c>
      <c r="C477" s="74" t="s">
        <v>895</v>
      </c>
      <c r="D477" s="85"/>
      <c r="E477" s="103" t="s">
        <v>896</v>
      </c>
      <c r="F477" s="41">
        <f>F478</f>
        <v>50</v>
      </c>
      <c r="G477" s="41">
        <f t="shared" ref="G477:H477" si="129">G478</f>
        <v>0</v>
      </c>
      <c r="H477" s="41">
        <f t="shared" si="129"/>
        <v>0</v>
      </c>
    </row>
    <row r="478" spans="1:8" ht="38.25" x14ac:dyDescent="0.2">
      <c r="A478" s="16" t="s">
        <v>156</v>
      </c>
      <c r="B478" s="16" t="s">
        <v>156</v>
      </c>
      <c r="C478" s="74" t="s">
        <v>895</v>
      </c>
      <c r="D478" s="85" t="s">
        <v>327</v>
      </c>
      <c r="E478" s="103" t="s">
        <v>328</v>
      </c>
      <c r="F478" s="41">
        <v>50</v>
      </c>
      <c r="G478" s="41">
        <v>0</v>
      </c>
      <c r="H478" s="41">
        <v>0</v>
      </c>
    </row>
    <row r="479" spans="1:8" ht="76.5" x14ac:dyDescent="0.2">
      <c r="A479" s="16" t="s">
        <v>156</v>
      </c>
      <c r="B479" s="16" t="s">
        <v>156</v>
      </c>
      <c r="C479" s="75">
        <v>240000000</v>
      </c>
      <c r="D479" s="16"/>
      <c r="E479" s="48" t="s">
        <v>261</v>
      </c>
      <c r="F479" s="98">
        <f t="shared" ref="F479:G479" si="130">F480+F482</f>
        <v>50</v>
      </c>
      <c r="G479" s="98">
        <f t="shared" si="130"/>
        <v>50</v>
      </c>
      <c r="H479" s="98">
        <f t="shared" ref="H479" si="131">H480+H482</f>
        <v>50</v>
      </c>
    </row>
    <row r="480" spans="1:8" ht="102" x14ac:dyDescent="0.2">
      <c r="A480" s="16" t="s">
        <v>156</v>
      </c>
      <c r="B480" s="16" t="s">
        <v>156</v>
      </c>
      <c r="C480" s="74" t="s">
        <v>604</v>
      </c>
      <c r="D480" s="16"/>
      <c r="E480" s="103" t="s">
        <v>263</v>
      </c>
      <c r="F480" s="41">
        <f t="shared" ref="F480:H480" si="132">F481</f>
        <v>5</v>
      </c>
      <c r="G480" s="41">
        <f t="shared" si="132"/>
        <v>5</v>
      </c>
      <c r="H480" s="41">
        <f t="shared" si="132"/>
        <v>5</v>
      </c>
    </row>
    <row r="481" spans="1:8" ht="38.25" x14ac:dyDescent="0.2">
      <c r="A481" s="16" t="s">
        <v>156</v>
      </c>
      <c r="B481" s="16" t="s">
        <v>156</v>
      </c>
      <c r="C481" s="74" t="s">
        <v>604</v>
      </c>
      <c r="D481" s="85" t="s">
        <v>327</v>
      </c>
      <c r="E481" s="103" t="s">
        <v>328</v>
      </c>
      <c r="F481" s="41">
        <v>5</v>
      </c>
      <c r="G481" s="41">
        <v>5</v>
      </c>
      <c r="H481" s="41">
        <v>5</v>
      </c>
    </row>
    <row r="482" spans="1:8" x14ac:dyDescent="0.2">
      <c r="A482" s="16" t="s">
        <v>156</v>
      </c>
      <c r="B482" s="16" t="s">
        <v>156</v>
      </c>
      <c r="C482" s="74" t="s">
        <v>605</v>
      </c>
      <c r="D482" s="16"/>
      <c r="E482" s="103" t="s">
        <v>265</v>
      </c>
      <c r="F482" s="41">
        <f t="shared" ref="F482:H482" si="133">F483</f>
        <v>45</v>
      </c>
      <c r="G482" s="41">
        <f t="shared" si="133"/>
        <v>45</v>
      </c>
      <c r="H482" s="41">
        <f t="shared" si="133"/>
        <v>45</v>
      </c>
    </row>
    <row r="483" spans="1:8" ht="38.25" x14ac:dyDescent="0.2">
      <c r="A483" s="16" t="s">
        <v>156</v>
      </c>
      <c r="B483" s="16" t="s">
        <v>156</v>
      </c>
      <c r="C483" s="74" t="s">
        <v>605</v>
      </c>
      <c r="D483" s="85" t="s">
        <v>327</v>
      </c>
      <c r="E483" s="103" t="s">
        <v>328</v>
      </c>
      <c r="F483" s="41">
        <v>45</v>
      </c>
      <c r="G483" s="41">
        <v>45</v>
      </c>
      <c r="H483" s="41">
        <v>45</v>
      </c>
    </row>
    <row r="484" spans="1:8" ht="25.5" x14ac:dyDescent="0.2">
      <c r="A484" s="5" t="s">
        <v>156</v>
      </c>
      <c r="B484" s="5" t="s">
        <v>156</v>
      </c>
      <c r="C484" s="87">
        <v>9900000000</v>
      </c>
      <c r="D484" s="73"/>
      <c r="E484" s="158" t="s">
        <v>203</v>
      </c>
      <c r="F484" s="101">
        <f t="shared" ref="F484:H485" si="134">F485</f>
        <v>50</v>
      </c>
      <c r="G484" s="101">
        <f t="shared" si="134"/>
        <v>0</v>
      </c>
      <c r="H484" s="101">
        <f t="shared" si="134"/>
        <v>0</v>
      </c>
    </row>
    <row r="485" spans="1:8" ht="38.25" x14ac:dyDescent="0.2">
      <c r="A485" s="16" t="s">
        <v>156</v>
      </c>
      <c r="B485" s="85" t="s">
        <v>156</v>
      </c>
      <c r="C485" s="85" t="s">
        <v>32</v>
      </c>
      <c r="D485" s="85"/>
      <c r="E485" s="105" t="s">
        <v>56</v>
      </c>
      <c r="F485" s="104">
        <f t="shared" si="134"/>
        <v>50</v>
      </c>
      <c r="G485" s="104">
        <f t="shared" si="134"/>
        <v>0</v>
      </c>
      <c r="H485" s="104">
        <f t="shared" si="134"/>
        <v>0</v>
      </c>
    </row>
    <row r="486" spans="1:8" ht="51" x14ac:dyDescent="0.2">
      <c r="A486" s="16" t="s">
        <v>156</v>
      </c>
      <c r="B486" s="85" t="s">
        <v>156</v>
      </c>
      <c r="C486" s="85" t="s">
        <v>649</v>
      </c>
      <c r="D486" s="16"/>
      <c r="E486" s="54" t="s">
        <v>607</v>
      </c>
      <c r="F486" s="41">
        <f>SUM(F487:F487)</f>
        <v>50</v>
      </c>
      <c r="G486" s="41">
        <f>SUM(G487:G487)</f>
        <v>0</v>
      </c>
      <c r="H486" s="41">
        <f>SUM(H487:H487)</f>
        <v>0</v>
      </c>
    </row>
    <row r="487" spans="1:8" x14ac:dyDescent="0.2">
      <c r="A487" s="16" t="s">
        <v>156</v>
      </c>
      <c r="B487" s="85" t="s">
        <v>156</v>
      </c>
      <c r="C487" s="85" t="s">
        <v>649</v>
      </c>
      <c r="D487" s="85" t="s">
        <v>346</v>
      </c>
      <c r="E487" s="103" t="s">
        <v>345</v>
      </c>
      <c r="F487" s="39">
        <v>50</v>
      </c>
      <c r="G487" s="39">
        <v>0</v>
      </c>
      <c r="H487" s="39">
        <v>0</v>
      </c>
    </row>
    <row r="488" spans="1:8" ht="25.5" x14ac:dyDescent="0.2">
      <c r="A488" s="35" t="s">
        <v>156</v>
      </c>
      <c r="B488" s="35" t="s">
        <v>151</v>
      </c>
      <c r="C488" s="35"/>
      <c r="D488" s="35"/>
      <c r="E488" s="46" t="s">
        <v>161</v>
      </c>
      <c r="F488" s="42">
        <f t="shared" ref="F488:H488" si="135">F489</f>
        <v>8303.5</v>
      </c>
      <c r="G488" s="42">
        <f t="shared" si="135"/>
        <v>8227.7999999999993</v>
      </c>
      <c r="H488" s="42">
        <f t="shared" si="135"/>
        <v>8227.7999999999993</v>
      </c>
    </row>
    <row r="489" spans="1:8" s="20" customFormat="1" ht="51.75" x14ac:dyDescent="0.25">
      <c r="A489" s="16" t="s">
        <v>156</v>
      </c>
      <c r="B489" s="16" t="s">
        <v>151</v>
      </c>
      <c r="C489" s="21" t="s">
        <v>121</v>
      </c>
      <c r="D489" s="35"/>
      <c r="E489" s="64" t="s">
        <v>571</v>
      </c>
      <c r="F489" s="62">
        <f>F490+F504+F509</f>
        <v>8303.5</v>
      </c>
      <c r="G489" s="62">
        <f>G490+G504+G509</f>
        <v>8227.7999999999993</v>
      </c>
      <c r="H489" s="62">
        <f>H490+H504+H509</f>
        <v>8227.7999999999993</v>
      </c>
    </row>
    <row r="490" spans="1:8" s="20" customFormat="1" ht="26.25" x14ac:dyDescent="0.25">
      <c r="A490" s="16" t="s">
        <v>156</v>
      </c>
      <c r="B490" s="16" t="s">
        <v>151</v>
      </c>
      <c r="C490" s="52" t="s">
        <v>122</v>
      </c>
      <c r="D490" s="35"/>
      <c r="E490" s="46" t="s">
        <v>62</v>
      </c>
      <c r="F490" s="58">
        <f>F491+F493+F495+F498+F500+F502</f>
        <v>891.8</v>
      </c>
      <c r="G490" s="58">
        <f t="shared" ref="G490:H490" si="136">G491+G493+G495+G498+G500+G502</f>
        <v>859.3</v>
      </c>
      <c r="H490" s="58">
        <f t="shared" si="136"/>
        <v>859.3</v>
      </c>
    </row>
    <row r="491" spans="1:8" s="20" customFormat="1" ht="38.25" x14ac:dyDescent="0.25">
      <c r="A491" s="16" t="s">
        <v>156</v>
      </c>
      <c r="B491" s="16" t="s">
        <v>151</v>
      </c>
      <c r="C491" s="21" t="s">
        <v>573</v>
      </c>
      <c r="D491" s="21"/>
      <c r="E491" s="103" t="s">
        <v>74</v>
      </c>
      <c r="F491" s="99">
        <f t="shared" ref="F491:H491" si="137">F492</f>
        <v>176.1</v>
      </c>
      <c r="G491" s="99">
        <f t="shared" si="137"/>
        <v>126</v>
      </c>
      <c r="H491" s="99">
        <f t="shared" si="137"/>
        <v>126</v>
      </c>
    </row>
    <row r="492" spans="1:8" s="20" customFormat="1" ht="38.25" x14ac:dyDescent="0.25">
      <c r="A492" s="16" t="s">
        <v>156</v>
      </c>
      <c r="B492" s="16" t="s">
        <v>151</v>
      </c>
      <c r="C492" s="21" t="s">
        <v>573</v>
      </c>
      <c r="D492" s="85" t="s">
        <v>327</v>
      </c>
      <c r="E492" s="103" t="s">
        <v>328</v>
      </c>
      <c r="F492" s="99">
        <v>176.1</v>
      </c>
      <c r="G492" s="99">
        <v>126</v>
      </c>
      <c r="H492" s="99">
        <v>126</v>
      </c>
    </row>
    <row r="493" spans="1:8" s="20" customFormat="1" ht="38.25" x14ac:dyDescent="0.25">
      <c r="A493" s="16" t="s">
        <v>156</v>
      </c>
      <c r="B493" s="16" t="s">
        <v>151</v>
      </c>
      <c r="C493" s="21" t="s">
        <v>582</v>
      </c>
      <c r="D493" s="16"/>
      <c r="E493" s="103" t="s">
        <v>446</v>
      </c>
      <c r="F493" s="99">
        <f t="shared" ref="F493:H493" si="138">F494</f>
        <v>68.3</v>
      </c>
      <c r="G493" s="99">
        <f t="shared" si="138"/>
        <v>79.099999999999994</v>
      </c>
      <c r="H493" s="99">
        <f t="shared" si="138"/>
        <v>79.099999999999994</v>
      </c>
    </row>
    <row r="494" spans="1:8" s="20" customFormat="1" ht="25.5" x14ac:dyDescent="0.25">
      <c r="A494" s="16" t="s">
        <v>156</v>
      </c>
      <c r="B494" s="16" t="s">
        <v>151</v>
      </c>
      <c r="C494" s="21" t="s">
        <v>582</v>
      </c>
      <c r="D494" s="85" t="s">
        <v>107</v>
      </c>
      <c r="E494" s="55" t="s">
        <v>183</v>
      </c>
      <c r="F494" s="99">
        <v>68.3</v>
      </c>
      <c r="G494" s="99">
        <v>79.099999999999994</v>
      </c>
      <c r="H494" s="99">
        <v>79.099999999999994</v>
      </c>
    </row>
    <row r="495" spans="1:8" s="20" customFormat="1" ht="38.25" x14ac:dyDescent="0.25">
      <c r="A495" s="16" t="s">
        <v>156</v>
      </c>
      <c r="B495" s="16" t="s">
        <v>151</v>
      </c>
      <c r="C495" s="57" t="s">
        <v>587</v>
      </c>
      <c r="D495" s="21"/>
      <c r="E495" s="103" t="s">
        <v>187</v>
      </c>
      <c r="F495" s="41">
        <f t="shared" ref="F495:G495" si="139">SUM(F496:F497)</f>
        <v>140</v>
      </c>
      <c r="G495" s="41">
        <f t="shared" si="139"/>
        <v>140</v>
      </c>
      <c r="H495" s="41">
        <f t="shared" ref="H495" si="140">SUM(H496:H497)</f>
        <v>140</v>
      </c>
    </row>
    <row r="496" spans="1:8" s="20" customFormat="1" ht="25.5" x14ac:dyDescent="0.25">
      <c r="A496" s="16" t="s">
        <v>156</v>
      </c>
      <c r="B496" s="16" t="s">
        <v>151</v>
      </c>
      <c r="C496" s="57" t="s">
        <v>587</v>
      </c>
      <c r="D496" s="85" t="s">
        <v>107</v>
      </c>
      <c r="E496" s="55" t="s">
        <v>183</v>
      </c>
      <c r="F496" s="41">
        <v>54</v>
      </c>
      <c r="G496" s="41">
        <v>54</v>
      </c>
      <c r="H496" s="41">
        <v>54</v>
      </c>
    </row>
    <row r="497" spans="1:8" s="20" customFormat="1" ht="38.25" x14ac:dyDescent="0.25">
      <c r="A497" s="16" t="s">
        <v>156</v>
      </c>
      <c r="B497" s="16" t="s">
        <v>151</v>
      </c>
      <c r="C497" s="57" t="s">
        <v>587</v>
      </c>
      <c r="D497" s="21" t="s">
        <v>327</v>
      </c>
      <c r="E497" s="103" t="s">
        <v>328</v>
      </c>
      <c r="F497" s="41">
        <v>86</v>
      </c>
      <c r="G497" s="41">
        <v>86</v>
      </c>
      <c r="H497" s="41">
        <v>86</v>
      </c>
    </row>
    <row r="498" spans="1:8" s="20" customFormat="1" ht="63.75" x14ac:dyDescent="0.25">
      <c r="A498" s="16" t="s">
        <v>156</v>
      </c>
      <c r="B498" s="16" t="s">
        <v>151</v>
      </c>
      <c r="C498" s="57" t="s">
        <v>590</v>
      </c>
      <c r="D498" s="21"/>
      <c r="E498" s="103" t="s">
        <v>186</v>
      </c>
      <c r="F498" s="41">
        <f t="shared" ref="F498:H498" si="141">F499</f>
        <v>303.60000000000002</v>
      </c>
      <c r="G498" s="41">
        <f t="shared" si="141"/>
        <v>310.39999999999998</v>
      </c>
      <c r="H498" s="41">
        <f t="shared" si="141"/>
        <v>310.39999999999998</v>
      </c>
    </row>
    <row r="499" spans="1:8" s="20" customFormat="1" ht="38.25" x14ac:dyDescent="0.25">
      <c r="A499" s="16" t="s">
        <v>156</v>
      </c>
      <c r="B499" s="16" t="s">
        <v>151</v>
      </c>
      <c r="C499" s="57" t="s">
        <v>590</v>
      </c>
      <c r="D499" s="85" t="s">
        <v>327</v>
      </c>
      <c r="E499" s="103" t="s">
        <v>328</v>
      </c>
      <c r="F499" s="41">
        <v>303.60000000000002</v>
      </c>
      <c r="G499" s="41">
        <v>310.39999999999998</v>
      </c>
      <c r="H499" s="41">
        <v>310.39999999999998</v>
      </c>
    </row>
    <row r="500" spans="1:8" s="20" customFormat="1" ht="64.5" x14ac:dyDescent="0.25">
      <c r="A500" s="16" t="s">
        <v>156</v>
      </c>
      <c r="B500" s="16" t="s">
        <v>151</v>
      </c>
      <c r="C500" s="57" t="s">
        <v>631</v>
      </c>
      <c r="D500" s="21"/>
      <c r="E500" s="131" t="s">
        <v>632</v>
      </c>
      <c r="F500" s="41">
        <f t="shared" ref="F500:H500" si="142">F501</f>
        <v>20.399999999999999</v>
      </c>
      <c r="G500" s="41">
        <f t="shared" si="142"/>
        <v>20.399999999999999</v>
      </c>
      <c r="H500" s="41">
        <f t="shared" si="142"/>
        <v>20.399999999999999</v>
      </c>
    </row>
    <row r="501" spans="1:8" s="20" customFormat="1" ht="38.25" x14ac:dyDescent="0.25">
      <c r="A501" s="16" t="s">
        <v>156</v>
      </c>
      <c r="B501" s="16" t="s">
        <v>151</v>
      </c>
      <c r="C501" s="57" t="s">
        <v>631</v>
      </c>
      <c r="D501" s="85" t="s">
        <v>327</v>
      </c>
      <c r="E501" s="103" t="s">
        <v>328</v>
      </c>
      <c r="F501" s="41">
        <v>20.399999999999999</v>
      </c>
      <c r="G501" s="41">
        <v>20.399999999999999</v>
      </c>
      <c r="H501" s="41">
        <v>20.399999999999999</v>
      </c>
    </row>
    <row r="502" spans="1:8" s="20" customFormat="1" ht="38.25" customHeight="1" x14ac:dyDescent="0.25">
      <c r="A502" s="16" t="s">
        <v>156</v>
      </c>
      <c r="B502" s="16" t="s">
        <v>151</v>
      </c>
      <c r="C502" s="57" t="s">
        <v>633</v>
      </c>
      <c r="D502" s="21"/>
      <c r="E502" s="131" t="s">
        <v>634</v>
      </c>
      <c r="F502" s="99">
        <f t="shared" ref="F502:H502" si="143">F503</f>
        <v>183.4</v>
      </c>
      <c r="G502" s="99">
        <f t="shared" si="143"/>
        <v>183.4</v>
      </c>
      <c r="H502" s="99">
        <f t="shared" si="143"/>
        <v>183.4</v>
      </c>
    </row>
    <row r="503" spans="1:8" s="20" customFormat="1" ht="38.25" x14ac:dyDescent="0.25">
      <c r="A503" s="16" t="s">
        <v>156</v>
      </c>
      <c r="B503" s="16" t="s">
        <v>151</v>
      </c>
      <c r="C503" s="57" t="s">
        <v>633</v>
      </c>
      <c r="D503" s="85" t="s">
        <v>327</v>
      </c>
      <c r="E503" s="103" t="s">
        <v>328</v>
      </c>
      <c r="F503" s="99">
        <v>183.4</v>
      </c>
      <c r="G503" s="99">
        <v>183.4</v>
      </c>
      <c r="H503" s="99">
        <v>183.4</v>
      </c>
    </row>
    <row r="504" spans="1:8" s="20" customFormat="1" ht="39" x14ac:dyDescent="0.25">
      <c r="A504" s="16" t="s">
        <v>156</v>
      </c>
      <c r="B504" s="16" t="s">
        <v>151</v>
      </c>
      <c r="C504" s="52" t="s">
        <v>123</v>
      </c>
      <c r="D504" s="21"/>
      <c r="E504" s="46" t="s">
        <v>128</v>
      </c>
      <c r="F504" s="58">
        <f t="shared" ref="F504:G504" si="144">F505+F507</f>
        <v>373.6</v>
      </c>
      <c r="G504" s="58">
        <f t="shared" si="144"/>
        <v>330.4</v>
      </c>
      <c r="H504" s="58">
        <f t="shared" ref="H504" si="145">H505+H507</f>
        <v>330.4</v>
      </c>
    </row>
    <row r="505" spans="1:8" s="36" customFormat="1" ht="53.25" customHeight="1" x14ac:dyDescent="0.2">
      <c r="A505" s="16" t="s">
        <v>156</v>
      </c>
      <c r="B505" s="16" t="s">
        <v>151</v>
      </c>
      <c r="C505" s="57" t="s">
        <v>593</v>
      </c>
      <c r="D505" s="16"/>
      <c r="E505" s="103" t="s">
        <v>71</v>
      </c>
      <c r="F505" s="41">
        <f t="shared" ref="F505:H505" si="146">F506</f>
        <v>244.5</v>
      </c>
      <c r="G505" s="41">
        <f t="shared" si="146"/>
        <v>244.5</v>
      </c>
      <c r="H505" s="41">
        <f t="shared" si="146"/>
        <v>244.5</v>
      </c>
    </row>
    <row r="506" spans="1:8" ht="38.25" x14ac:dyDescent="0.2">
      <c r="A506" s="16" t="s">
        <v>156</v>
      </c>
      <c r="B506" s="16" t="s">
        <v>151</v>
      </c>
      <c r="C506" s="57" t="s">
        <v>593</v>
      </c>
      <c r="D506" s="85" t="s">
        <v>327</v>
      </c>
      <c r="E506" s="103" t="s">
        <v>328</v>
      </c>
      <c r="F506" s="41">
        <v>244.5</v>
      </c>
      <c r="G506" s="41">
        <v>244.5</v>
      </c>
      <c r="H506" s="41">
        <v>244.5</v>
      </c>
    </row>
    <row r="507" spans="1:8" ht="39" customHeight="1" x14ac:dyDescent="0.2">
      <c r="A507" s="16" t="s">
        <v>156</v>
      </c>
      <c r="B507" s="16" t="s">
        <v>151</v>
      </c>
      <c r="C507" s="57" t="s">
        <v>125</v>
      </c>
      <c r="D507" s="16"/>
      <c r="E507" s="103" t="s">
        <v>188</v>
      </c>
      <c r="F507" s="41">
        <f t="shared" ref="F507:H507" si="147">F508</f>
        <v>129.1</v>
      </c>
      <c r="G507" s="41">
        <f t="shared" si="147"/>
        <v>85.9</v>
      </c>
      <c r="H507" s="41">
        <f t="shared" si="147"/>
        <v>85.9</v>
      </c>
    </row>
    <row r="508" spans="1:8" ht="17.25" customHeight="1" x14ac:dyDescent="0.2">
      <c r="A508" s="16" t="s">
        <v>156</v>
      </c>
      <c r="B508" s="16" t="s">
        <v>151</v>
      </c>
      <c r="C508" s="57" t="s">
        <v>125</v>
      </c>
      <c r="D508" s="85" t="s">
        <v>658</v>
      </c>
      <c r="E508" s="103" t="s">
        <v>659</v>
      </c>
      <c r="F508" s="41">
        <v>129.1</v>
      </c>
      <c r="G508" s="41">
        <v>85.9</v>
      </c>
      <c r="H508" s="41">
        <v>85.9</v>
      </c>
    </row>
    <row r="509" spans="1:8" x14ac:dyDescent="0.2">
      <c r="A509" s="16" t="s">
        <v>156</v>
      </c>
      <c r="B509" s="16" t="s">
        <v>151</v>
      </c>
      <c r="C509" s="52" t="s">
        <v>124</v>
      </c>
      <c r="D509" s="21"/>
      <c r="E509" s="66" t="s">
        <v>70</v>
      </c>
      <c r="F509" s="58">
        <f t="shared" ref="F509:H509" si="148">F510</f>
        <v>7038.1</v>
      </c>
      <c r="G509" s="58">
        <f t="shared" si="148"/>
        <v>7038.1</v>
      </c>
      <c r="H509" s="58">
        <f t="shared" si="148"/>
        <v>7038.1</v>
      </c>
    </row>
    <row r="510" spans="1:8" ht="63.75" x14ac:dyDescent="0.2">
      <c r="A510" s="16" t="s">
        <v>156</v>
      </c>
      <c r="B510" s="16" t="s">
        <v>151</v>
      </c>
      <c r="C510" s="74" t="s">
        <v>126</v>
      </c>
      <c r="D510" s="16"/>
      <c r="E510" s="103" t="s">
        <v>454</v>
      </c>
      <c r="F510" s="41">
        <f t="shared" ref="F510:G510" si="149">SUM(F511:F513)</f>
        <v>7038.1</v>
      </c>
      <c r="G510" s="41">
        <f t="shared" si="149"/>
        <v>7038.1</v>
      </c>
      <c r="H510" s="41">
        <f t="shared" ref="H510" si="150">SUM(H511:H513)</f>
        <v>7038.1</v>
      </c>
    </row>
    <row r="511" spans="1:8" ht="38.25" x14ac:dyDescent="0.2">
      <c r="A511" s="16" t="s">
        <v>156</v>
      </c>
      <c r="B511" s="16" t="s">
        <v>151</v>
      </c>
      <c r="C511" s="74" t="s">
        <v>126</v>
      </c>
      <c r="D511" s="16" t="s">
        <v>105</v>
      </c>
      <c r="E511" s="55" t="s">
        <v>106</v>
      </c>
      <c r="F511" s="99">
        <v>6631.5</v>
      </c>
      <c r="G511" s="99">
        <v>6631.5</v>
      </c>
      <c r="H511" s="99">
        <v>6631.5</v>
      </c>
    </row>
    <row r="512" spans="1:8" ht="38.25" x14ac:dyDescent="0.2">
      <c r="A512" s="16" t="s">
        <v>156</v>
      </c>
      <c r="B512" s="16" t="s">
        <v>151</v>
      </c>
      <c r="C512" s="74" t="s">
        <v>126</v>
      </c>
      <c r="D512" s="85" t="s">
        <v>327</v>
      </c>
      <c r="E512" s="103" t="s">
        <v>328</v>
      </c>
      <c r="F512" s="41">
        <v>406.6</v>
      </c>
      <c r="G512" s="41">
        <v>405.6</v>
      </c>
      <c r="H512" s="41">
        <v>405.6</v>
      </c>
    </row>
    <row r="513" spans="1:8" ht="17.25" customHeight="1" x14ac:dyDescent="0.2">
      <c r="A513" s="16" t="s">
        <v>156</v>
      </c>
      <c r="B513" s="16" t="s">
        <v>151</v>
      </c>
      <c r="C513" s="74" t="s">
        <v>126</v>
      </c>
      <c r="D513" s="85" t="s">
        <v>184</v>
      </c>
      <c r="E513" s="103" t="s">
        <v>185</v>
      </c>
      <c r="F513" s="41">
        <v>0</v>
      </c>
      <c r="G513" s="41">
        <v>1</v>
      </c>
      <c r="H513" s="41">
        <v>1</v>
      </c>
    </row>
    <row r="514" spans="1:8" ht="15.75" x14ac:dyDescent="0.25">
      <c r="A514" s="4" t="s">
        <v>153</v>
      </c>
      <c r="B514" s="3"/>
      <c r="C514" s="3"/>
      <c r="D514" s="3"/>
      <c r="E514" s="49" t="s">
        <v>25</v>
      </c>
      <c r="F514" s="97">
        <f>F515+F539</f>
        <v>59323.000000000007</v>
      </c>
      <c r="G514" s="97">
        <f>G515+G539</f>
        <v>53848.800000000003</v>
      </c>
      <c r="H514" s="97">
        <f>H515+H539</f>
        <v>53848.800000000003</v>
      </c>
    </row>
    <row r="515" spans="1:8" s="37" customFormat="1" ht="14.25" x14ac:dyDescent="0.2">
      <c r="A515" s="35" t="s">
        <v>153</v>
      </c>
      <c r="B515" s="35" t="s">
        <v>140</v>
      </c>
      <c r="C515" s="35"/>
      <c r="D515" s="35"/>
      <c r="E515" s="45" t="s">
        <v>158</v>
      </c>
      <c r="F515" s="42">
        <f>F516+F533</f>
        <v>56326.200000000004</v>
      </c>
      <c r="G515" s="42">
        <f>G516+G533</f>
        <v>51217.5</v>
      </c>
      <c r="H515" s="42">
        <f t="shared" ref="F515:H516" si="151">H516</f>
        <v>51217.5</v>
      </c>
    </row>
    <row r="516" spans="1:8" s="37" customFormat="1" ht="53.25" customHeight="1" x14ac:dyDescent="0.25">
      <c r="A516" s="16" t="s">
        <v>153</v>
      </c>
      <c r="B516" s="16" t="s">
        <v>140</v>
      </c>
      <c r="C516" s="73" t="s">
        <v>101</v>
      </c>
      <c r="D516" s="35"/>
      <c r="E516" s="53" t="s">
        <v>570</v>
      </c>
      <c r="F516" s="65">
        <f t="shared" si="151"/>
        <v>56126.200000000004</v>
      </c>
      <c r="G516" s="65">
        <f t="shared" si="151"/>
        <v>51217.5</v>
      </c>
      <c r="H516" s="65">
        <f t="shared" si="151"/>
        <v>51217.5</v>
      </c>
    </row>
    <row r="517" spans="1:8" s="37" customFormat="1" ht="25.5" x14ac:dyDescent="0.2">
      <c r="A517" s="16" t="s">
        <v>153</v>
      </c>
      <c r="B517" s="16" t="s">
        <v>140</v>
      </c>
      <c r="C517" s="21" t="s">
        <v>102</v>
      </c>
      <c r="D517" s="35"/>
      <c r="E517" s="48" t="s">
        <v>251</v>
      </c>
      <c r="F517" s="58">
        <f>F518+F521+F523+F526+F529+F531</f>
        <v>56126.200000000004</v>
      </c>
      <c r="G517" s="58">
        <f t="shared" ref="G517:H517" si="152">G518+G521+G523+G526+G529+G531</f>
        <v>51217.5</v>
      </c>
      <c r="H517" s="58">
        <f t="shared" si="152"/>
        <v>51217.5</v>
      </c>
    </row>
    <row r="518" spans="1:8" s="37" customFormat="1" ht="25.5" x14ac:dyDescent="0.2">
      <c r="A518" s="16" t="s">
        <v>153</v>
      </c>
      <c r="B518" s="16" t="s">
        <v>140</v>
      </c>
      <c r="C518" s="74" t="s">
        <v>103</v>
      </c>
      <c r="D518" s="16"/>
      <c r="E518" s="218" t="s">
        <v>250</v>
      </c>
      <c r="F518" s="39">
        <f>F519+F520</f>
        <v>11099.2</v>
      </c>
      <c r="G518" s="39">
        <f t="shared" ref="G518:H518" si="153">G519+G520</f>
        <v>10011.1</v>
      </c>
      <c r="H518" s="39">
        <f t="shared" si="153"/>
        <v>10011.1</v>
      </c>
    </row>
    <row r="519" spans="1:8" s="37" customFormat="1" ht="25.5" x14ac:dyDescent="0.2">
      <c r="A519" s="16" t="s">
        <v>153</v>
      </c>
      <c r="B519" s="16" t="s">
        <v>140</v>
      </c>
      <c r="C519" s="74" t="s">
        <v>103</v>
      </c>
      <c r="D519" s="85" t="s">
        <v>107</v>
      </c>
      <c r="E519" s="55" t="s">
        <v>183</v>
      </c>
      <c r="F519" s="39">
        <v>5635.6</v>
      </c>
      <c r="G519" s="39">
        <f>5969.1-282.1</f>
        <v>5687</v>
      </c>
      <c r="H519" s="39">
        <f>5969.1-282.1</f>
        <v>5687</v>
      </c>
    </row>
    <row r="520" spans="1:8" s="37" customFormat="1" ht="36" customHeight="1" x14ac:dyDescent="0.2">
      <c r="A520" s="16" t="s">
        <v>153</v>
      </c>
      <c r="B520" s="16" t="s">
        <v>140</v>
      </c>
      <c r="C520" s="74" t="s">
        <v>103</v>
      </c>
      <c r="D520" s="85" t="s">
        <v>327</v>
      </c>
      <c r="E520" s="103" t="s">
        <v>328</v>
      </c>
      <c r="F520" s="39">
        <v>5463.6</v>
      </c>
      <c r="G520" s="39">
        <v>4324.1000000000004</v>
      </c>
      <c r="H520" s="39">
        <v>4324.1000000000004</v>
      </c>
    </row>
    <row r="521" spans="1:8" s="37" customFormat="1" ht="52.5" customHeight="1" x14ac:dyDescent="0.2">
      <c r="A521" s="16" t="s">
        <v>153</v>
      </c>
      <c r="B521" s="16" t="s">
        <v>140</v>
      </c>
      <c r="C521" s="74" t="s">
        <v>63</v>
      </c>
      <c r="D521" s="16"/>
      <c r="E521" s="218" t="s">
        <v>252</v>
      </c>
      <c r="F521" s="39">
        <f t="shared" ref="F521:H521" si="154">F522</f>
        <v>30425.599999999999</v>
      </c>
      <c r="G521" s="39">
        <f t="shared" si="154"/>
        <v>26446.5</v>
      </c>
      <c r="H521" s="39">
        <f t="shared" si="154"/>
        <v>26446.5</v>
      </c>
    </row>
    <row r="522" spans="1:8" s="37" customFormat="1" ht="14.25" x14ac:dyDescent="0.2">
      <c r="A522" s="16" t="s">
        <v>153</v>
      </c>
      <c r="B522" s="16" t="s">
        <v>140</v>
      </c>
      <c r="C522" s="74" t="s">
        <v>63</v>
      </c>
      <c r="D522" s="21" t="s">
        <v>346</v>
      </c>
      <c r="E522" s="103" t="s">
        <v>345</v>
      </c>
      <c r="F522" s="162">
        <v>30425.599999999999</v>
      </c>
      <c r="G522" s="162">
        <v>26446.5</v>
      </c>
      <c r="H522" s="162">
        <v>26446.5</v>
      </c>
    </row>
    <row r="523" spans="1:8" s="37" customFormat="1" ht="51" x14ac:dyDescent="0.2">
      <c r="A523" s="16" t="s">
        <v>153</v>
      </c>
      <c r="B523" s="16" t="s">
        <v>140</v>
      </c>
      <c r="C523" s="74" t="s">
        <v>510</v>
      </c>
      <c r="D523" s="85"/>
      <c r="E523" s="103" t="s">
        <v>504</v>
      </c>
      <c r="F523" s="39">
        <f t="shared" ref="F523:G523" si="155">SUM(F524:F525)</f>
        <v>200</v>
      </c>
      <c r="G523" s="39">
        <f t="shared" si="155"/>
        <v>200</v>
      </c>
      <c r="H523" s="39">
        <f t="shared" ref="H523" si="156">SUM(H524:H525)</f>
        <v>200</v>
      </c>
    </row>
    <row r="524" spans="1:8" s="37" customFormat="1" ht="25.5" x14ac:dyDescent="0.2">
      <c r="A524" s="16" t="s">
        <v>153</v>
      </c>
      <c r="B524" s="16" t="s">
        <v>140</v>
      </c>
      <c r="C524" s="74" t="s">
        <v>510</v>
      </c>
      <c r="D524" s="85" t="s">
        <v>107</v>
      </c>
      <c r="E524" s="55" t="s">
        <v>183</v>
      </c>
      <c r="F524" s="39">
        <v>50</v>
      </c>
      <c r="G524" s="39">
        <v>50</v>
      </c>
      <c r="H524" s="39">
        <v>50</v>
      </c>
    </row>
    <row r="525" spans="1:8" s="37" customFormat="1" ht="14.25" x14ac:dyDescent="0.2">
      <c r="A525" s="16" t="s">
        <v>153</v>
      </c>
      <c r="B525" s="16" t="s">
        <v>140</v>
      </c>
      <c r="C525" s="74" t="s">
        <v>510</v>
      </c>
      <c r="D525" s="21" t="s">
        <v>346</v>
      </c>
      <c r="E525" s="103" t="s">
        <v>345</v>
      </c>
      <c r="F525" s="39">
        <v>150</v>
      </c>
      <c r="G525" s="39">
        <v>150</v>
      </c>
      <c r="H525" s="39">
        <v>150</v>
      </c>
    </row>
    <row r="526" spans="1:8" s="37" customFormat="1" ht="51" x14ac:dyDescent="0.2">
      <c r="A526" s="16" t="s">
        <v>153</v>
      </c>
      <c r="B526" s="16" t="s">
        <v>140</v>
      </c>
      <c r="C526" s="74">
        <v>210110680</v>
      </c>
      <c r="D526" s="85"/>
      <c r="E526" s="103" t="s">
        <v>650</v>
      </c>
      <c r="F526" s="39">
        <f t="shared" ref="F526:H526" si="157">SUM(F527:F528)</f>
        <v>14365.4</v>
      </c>
      <c r="G526" s="39">
        <f t="shared" si="157"/>
        <v>14365.4</v>
      </c>
      <c r="H526" s="39">
        <f t="shared" si="157"/>
        <v>14365.4</v>
      </c>
    </row>
    <row r="527" spans="1:8" s="37" customFormat="1" ht="25.5" x14ac:dyDescent="0.2">
      <c r="A527" s="16" t="s">
        <v>153</v>
      </c>
      <c r="B527" s="16" t="s">
        <v>140</v>
      </c>
      <c r="C527" s="74">
        <v>210110680</v>
      </c>
      <c r="D527" s="85" t="s">
        <v>107</v>
      </c>
      <c r="E527" s="55" t="s">
        <v>183</v>
      </c>
      <c r="F527" s="39">
        <v>4287.3999999999996</v>
      </c>
      <c r="G527" s="39">
        <v>4287.3999999999996</v>
      </c>
      <c r="H527" s="39">
        <v>4287.3999999999996</v>
      </c>
    </row>
    <row r="528" spans="1:8" s="37" customFormat="1" ht="14.25" x14ac:dyDescent="0.2">
      <c r="A528" s="16" t="s">
        <v>153</v>
      </c>
      <c r="B528" s="16" t="s">
        <v>140</v>
      </c>
      <c r="C528" s="74">
        <v>210110680</v>
      </c>
      <c r="D528" s="21" t="s">
        <v>346</v>
      </c>
      <c r="E528" s="103" t="s">
        <v>345</v>
      </c>
      <c r="F528" s="39">
        <v>10078</v>
      </c>
      <c r="G528" s="39">
        <v>10078</v>
      </c>
      <c r="H528" s="39">
        <v>10078</v>
      </c>
    </row>
    <row r="529" spans="1:8" s="37" customFormat="1" ht="38.25" x14ac:dyDescent="0.2">
      <c r="A529" s="16" t="s">
        <v>153</v>
      </c>
      <c r="B529" s="16" t="s">
        <v>140</v>
      </c>
      <c r="C529" s="74" t="s">
        <v>674</v>
      </c>
      <c r="D529" s="72"/>
      <c r="E529" s="103" t="s">
        <v>675</v>
      </c>
      <c r="F529" s="39">
        <f t="shared" ref="F529:H529" si="158">F530</f>
        <v>0</v>
      </c>
      <c r="G529" s="39">
        <f t="shared" si="158"/>
        <v>194.5</v>
      </c>
      <c r="H529" s="39">
        <f t="shared" si="158"/>
        <v>194.5</v>
      </c>
    </row>
    <row r="530" spans="1:8" s="37" customFormat="1" ht="38.25" x14ac:dyDescent="0.2">
      <c r="A530" s="16" t="s">
        <v>153</v>
      </c>
      <c r="B530" s="16" t="s">
        <v>140</v>
      </c>
      <c r="C530" s="74" t="s">
        <v>674</v>
      </c>
      <c r="D530" s="85" t="s">
        <v>327</v>
      </c>
      <c r="E530" s="103" t="s">
        <v>328</v>
      </c>
      <c r="F530" s="39">
        <v>0</v>
      </c>
      <c r="G530" s="39">
        <v>194.5</v>
      </c>
      <c r="H530" s="39">
        <v>194.5</v>
      </c>
    </row>
    <row r="531" spans="1:8" s="37" customFormat="1" ht="51" x14ac:dyDescent="0.2">
      <c r="A531" s="16" t="s">
        <v>153</v>
      </c>
      <c r="B531" s="16" t="s">
        <v>140</v>
      </c>
      <c r="C531" s="171" t="s">
        <v>699</v>
      </c>
      <c r="D531" s="85"/>
      <c r="E531" s="170" t="s">
        <v>700</v>
      </c>
      <c r="F531" s="39">
        <f>F532</f>
        <v>36</v>
      </c>
      <c r="G531" s="39">
        <f>G532</f>
        <v>0</v>
      </c>
      <c r="H531" s="39">
        <f>H532</f>
        <v>0</v>
      </c>
    </row>
    <row r="532" spans="1:8" s="37" customFormat="1" ht="14.25" x14ac:dyDescent="0.2">
      <c r="A532" s="16" t="s">
        <v>153</v>
      </c>
      <c r="B532" s="16" t="s">
        <v>140</v>
      </c>
      <c r="C532" s="169" t="s">
        <v>699</v>
      </c>
      <c r="D532" s="21" t="s">
        <v>346</v>
      </c>
      <c r="E532" s="103" t="s">
        <v>345</v>
      </c>
      <c r="F532" s="39">
        <v>36</v>
      </c>
      <c r="G532" s="39">
        <v>0</v>
      </c>
      <c r="H532" s="39">
        <v>0</v>
      </c>
    </row>
    <row r="533" spans="1:8" s="37" customFormat="1" ht="25.5" x14ac:dyDescent="0.2">
      <c r="A533" s="5" t="s">
        <v>153</v>
      </c>
      <c r="B533" s="5" t="s">
        <v>140</v>
      </c>
      <c r="C533" s="87">
        <v>9900000000</v>
      </c>
      <c r="D533" s="73"/>
      <c r="E533" s="158" t="s">
        <v>203</v>
      </c>
      <c r="F533" s="101">
        <f t="shared" ref="F533:H533" si="159">F534</f>
        <v>200</v>
      </c>
      <c r="G533" s="101">
        <f t="shared" si="159"/>
        <v>0</v>
      </c>
      <c r="H533" s="101">
        <f t="shared" si="159"/>
        <v>0</v>
      </c>
    </row>
    <row r="534" spans="1:8" s="37" customFormat="1" ht="38.25" x14ac:dyDescent="0.2">
      <c r="A534" s="16" t="s">
        <v>153</v>
      </c>
      <c r="B534" s="16" t="s">
        <v>140</v>
      </c>
      <c r="C534" s="85" t="s">
        <v>32</v>
      </c>
      <c r="D534" s="85"/>
      <c r="E534" s="105" t="s">
        <v>56</v>
      </c>
      <c r="F534" s="104">
        <f t="shared" ref="F534:G534" si="160">F535+F537</f>
        <v>200</v>
      </c>
      <c r="G534" s="104">
        <f t="shared" si="160"/>
        <v>0</v>
      </c>
      <c r="H534" s="104">
        <f t="shared" ref="H534" si="161">H535+H537</f>
        <v>0</v>
      </c>
    </row>
    <row r="535" spans="1:8" s="37" customFormat="1" ht="51" x14ac:dyDescent="0.2">
      <c r="A535" s="16" t="s">
        <v>153</v>
      </c>
      <c r="B535" s="16" t="s">
        <v>140</v>
      </c>
      <c r="C535" s="85" t="s">
        <v>606</v>
      </c>
      <c r="D535" s="16"/>
      <c r="E535" s="54" t="s">
        <v>607</v>
      </c>
      <c r="F535" s="41">
        <f t="shared" ref="F535:H535" si="162">F536</f>
        <v>75</v>
      </c>
      <c r="G535" s="41">
        <f t="shared" si="162"/>
        <v>0</v>
      </c>
      <c r="H535" s="41">
        <f t="shared" si="162"/>
        <v>0</v>
      </c>
    </row>
    <row r="536" spans="1:8" s="37" customFormat="1" ht="38.25" x14ac:dyDescent="0.2">
      <c r="A536" s="16" t="s">
        <v>153</v>
      </c>
      <c r="B536" s="16" t="s">
        <v>140</v>
      </c>
      <c r="C536" s="85" t="s">
        <v>606</v>
      </c>
      <c r="D536" s="85" t="s">
        <v>327</v>
      </c>
      <c r="E536" s="103" t="s">
        <v>328</v>
      </c>
      <c r="F536" s="99">
        <v>75</v>
      </c>
      <c r="G536" s="99">
        <v>0</v>
      </c>
      <c r="H536" s="99">
        <v>0</v>
      </c>
    </row>
    <row r="537" spans="1:8" s="37" customFormat="1" ht="51" x14ac:dyDescent="0.2">
      <c r="A537" s="16" t="s">
        <v>153</v>
      </c>
      <c r="B537" s="16" t="s">
        <v>140</v>
      </c>
      <c r="C537" s="85" t="s">
        <v>649</v>
      </c>
      <c r="D537" s="85"/>
      <c r="E537" s="54" t="s">
        <v>607</v>
      </c>
      <c r="F537" s="99">
        <f>F538</f>
        <v>125</v>
      </c>
      <c r="G537" s="99">
        <f t="shared" ref="G537:H537" si="163">G538</f>
        <v>0</v>
      </c>
      <c r="H537" s="99">
        <f t="shared" si="163"/>
        <v>0</v>
      </c>
    </row>
    <row r="538" spans="1:8" s="37" customFormat="1" ht="14.25" x14ac:dyDescent="0.2">
      <c r="A538" s="16" t="s">
        <v>153</v>
      </c>
      <c r="B538" s="16" t="s">
        <v>140</v>
      </c>
      <c r="C538" s="85" t="s">
        <v>649</v>
      </c>
      <c r="D538" s="21" t="s">
        <v>346</v>
      </c>
      <c r="E538" s="103" t="s">
        <v>345</v>
      </c>
      <c r="F538" s="99">
        <v>125</v>
      </c>
      <c r="G538" s="99">
        <v>0</v>
      </c>
      <c r="H538" s="99">
        <v>0</v>
      </c>
    </row>
    <row r="539" spans="1:8" ht="25.5" x14ac:dyDescent="0.2">
      <c r="A539" s="35" t="s">
        <v>153</v>
      </c>
      <c r="B539" s="35" t="s">
        <v>146</v>
      </c>
      <c r="C539" s="35"/>
      <c r="D539" s="35"/>
      <c r="E539" s="46" t="s">
        <v>7</v>
      </c>
      <c r="F539" s="42">
        <f>F540</f>
        <v>2996.8</v>
      </c>
      <c r="G539" s="42">
        <f t="shared" ref="G539:H539" si="164">G540</f>
        <v>2631.3</v>
      </c>
      <c r="H539" s="42">
        <f t="shared" si="164"/>
        <v>2631.3</v>
      </c>
    </row>
    <row r="540" spans="1:8" ht="49.5" customHeight="1" x14ac:dyDescent="0.25">
      <c r="A540" s="5" t="s">
        <v>153</v>
      </c>
      <c r="B540" s="5" t="s">
        <v>146</v>
      </c>
      <c r="C540" s="73" t="s">
        <v>101</v>
      </c>
      <c r="D540" s="35"/>
      <c r="E540" s="53" t="s">
        <v>570</v>
      </c>
      <c r="F540" s="65">
        <f>F541+F544</f>
        <v>2996.8</v>
      </c>
      <c r="G540" s="65">
        <f>G541+G544</f>
        <v>2631.3</v>
      </c>
      <c r="H540" s="65">
        <f>H541+H544</f>
        <v>2631.3</v>
      </c>
    </row>
    <row r="541" spans="1:8" ht="25.5" x14ac:dyDescent="0.2">
      <c r="A541" s="16" t="s">
        <v>153</v>
      </c>
      <c r="B541" s="16" t="s">
        <v>146</v>
      </c>
      <c r="C541" s="21" t="s">
        <v>102</v>
      </c>
      <c r="D541" s="35"/>
      <c r="E541" s="48" t="s">
        <v>251</v>
      </c>
      <c r="F541" s="42">
        <f>F542</f>
        <v>200</v>
      </c>
      <c r="G541" s="42">
        <f t="shared" ref="G541:H541" si="165">G542</f>
        <v>140</v>
      </c>
      <c r="H541" s="42">
        <f t="shared" si="165"/>
        <v>140</v>
      </c>
    </row>
    <row r="542" spans="1:8" ht="51" x14ac:dyDescent="0.2">
      <c r="A542" s="16" t="s">
        <v>153</v>
      </c>
      <c r="B542" s="16" t="s">
        <v>146</v>
      </c>
      <c r="C542" s="21" t="s">
        <v>336</v>
      </c>
      <c r="D542" s="16"/>
      <c r="E542" s="103" t="s">
        <v>255</v>
      </c>
      <c r="F542" s="41">
        <f t="shared" ref="F542:H542" si="166">F543</f>
        <v>200</v>
      </c>
      <c r="G542" s="41">
        <f t="shared" si="166"/>
        <v>140</v>
      </c>
      <c r="H542" s="41">
        <f t="shared" si="166"/>
        <v>140</v>
      </c>
    </row>
    <row r="543" spans="1:8" ht="38.25" x14ac:dyDescent="0.2">
      <c r="A543" s="16" t="s">
        <v>153</v>
      </c>
      <c r="B543" s="16" t="s">
        <v>146</v>
      </c>
      <c r="C543" s="21" t="s">
        <v>336</v>
      </c>
      <c r="D543" s="85" t="s">
        <v>327</v>
      </c>
      <c r="E543" s="103" t="s">
        <v>328</v>
      </c>
      <c r="F543" s="41">
        <v>200</v>
      </c>
      <c r="G543" s="41">
        <v>140</v>
      </c>
      <c r="H543" s="41">
        <v>140</v>
      </c>
    </row>
    <row r="544" spans="1:8" x14ac:dyDescent="0.2">
      <c r="A544" s="16" t="s">
        <v>153</v>
      </c>
      <c r="B544" s="16" t="s">
        <v>146</v>
      </c>
      <c r="C544" s="52" t="s">
        <v>43</v>
      </c>
      <c r="D544" s="21"/>
      <c r="E544" s="66" t="s">
        <v>70</v>
      </c>
      <c r="F544" s="58">
        <f t="shared" ref="F544:H544" si="167">F545</f>
        <v>2796.8</v>
      </c>
      <c r="G544" s="58">
        <f t="shared" si="167"/>
        <v>2491.3000000000002</v>
      </c>
      <c r="H544" s="58">
        <f t="shared" si="167"/>
        <v>2491.3000000000002</v>
      </c>
    </row>
    <row r="545" spans="1:8" ht="63.75" x14ac:dyDescent="0.2">
      <c r="A545" s="16" t="s">
        <v>153</v>
      </c>
      <c r="B545" s="16" t="s">
        <v>146</v>
      </c>
      <c r="C545" s="82" t="s">
        <v>264</v>
      </c>
      <c r="D545" s="21"/>
      <c r="E545" s="103" t="s">
        <v>401</v>
      </c>
      <c r="F545" s="99">
        <f>SUM(F546:F547)</f>
        <v>2796.8</v>
      </c>
      <c r="G545" s="99">
        <f>SUM(G546:G547)</f>
        <v>2491.3000000000002</v>
      </c>
      <c r="H545" s="99">
        <f>SUM(H546:H547)</f>
        <v>2491.3000000000002</v>
      </c>
    </row>
    <row r="546" spans="1:8" ht="38.25" x14ac:dyDescent="0.2">
      <c r="A546" s="16" t="s">
        <v>153</v>
      </c>
      <c r="B546" s="16" t="s">
        <v>146</v>
      </c>
      <c r="C546" s="82" t="s">
        <v>264</v>
      </c>
      <c r="D546" s="16" t="s">
        <v>105</v>
      </c>
      <c r="E546" s="55" t="s">
        <v>106</v>
      </c>
      <c r="F546" s="99">
        <v>2762.5</v>
      </c>
      <c r="G546" s="99">
        <v>2463.5</v>
      </c>
      <c r="H546" s="99">
        <v>2463.5</v>
      </c>
    </row>
    <row r="547" spans="1:8" ht="38.25" x14ac:dyDescent="0.2">
      <c r="A547" s="16" t="s">
        <v>153</v>
      </c>
      <c r="B547" s="16" t="s">
        <v>146</v>
      </c>
      <c r="C547" s="82" t="s">
        <v>264</v>
      </c>
      <c r="D547" s="85" t="s">
        <v>327</v>
      </c>
      <c r="E547" s="103" t="s">
        <v>328</v>
      </c>
      <c r="F547" s="41">
        <v>34.299999999999997</v>
      </c>
      <c r="G547" s="41">
        <v>27.8</v>
      </c>
      <c r="H547" s="41">
        <v>27.8</v>
      </c>
    </row>
    <row r="548" spans="1:8" ht="15.75" x14ac:dyDescent="0.25">
      <c r="A548" s="4" t="s">
        <v>162</v>
      </c>
      <c r="B548" s="3"/>
      <c r="C548" s="3"/>
      <c r="D548" s="3"/>
      <c r="E548" s="10" t="s">
        <v>163</v>
      </c>
      <c r="F548" s="97">
        <f>F549+F554+F569</f>
        <v>30098.799999999999</v>
      </c>
      <c r="G548" s="97">
        <f>G549+G554+G569</f>
        <v>22171.7</v>
      </c>
      <c r="H548" s="97">
        <f>H549+H554+H569</f>
        <v>23488.2</v>
      </c>
    </row>
    <row r="549" spans="1:8" s="37" customFormat="1" ht="14.25" x14ac:dyDescent="0.2">
      <c r="A549" s="35" t="s">
        <v>162</v>
      </c>
      <c r="B549" s="35" t="s">
        <v>140</v>
      </c>
      <c r="C549" s="35"/>
      <c r="D549" s="35"/>
      <c r="E549" s="45" t="s">
        <v>164</v>
      </c>
      <c r="F549" s="42">
        <f t="shared" ref="F549:H552" si="168">F550</f>
        <v>2892.2</v>
      </c>
      <c r="G549" s="42">
        <f t="shared" si="168"/>
        <v>2892.2</v>
      </c>
      <c r="H549" s="42">
        <f t="shared" si="168"/>
        <v>2892.2</v>
      </c>
    </row>
    <row r="550" spans="1:8" ht="51.75" customHeight="1" x14ac:dyDescent="0.25">
      <c r="A550" s="5" t="s">
        <v>162</v>
      </c>
      <c r="B550" s="5" t="s">
        <v>140</v>
      </c>
      <c r="C550" s="73" t="s">
        <v>48</v>
      </c>
      <c r="D550" s="3"/>
      <c r="E550" s="64" t="s">
        <v>565</v>
      </c>
      <c r="F550" s="101">
        <f t="shared" si="168"/>
        <v>2892.2</v>
      </c>
      <c r="G550" s="101">
        <f t="shared" si="168"/>
        <v>2892.2</v>
      </c>
      <c r="H550" s="101">
        <f t="shared" si="168"/>
        <v>2892.2</v>
      </c>
    </row>
    <row r="551" spans="1:8" ht="26.25" x14ac:dyDescent="0.25">
      <c r="A551" s="16" t="s">
        <v>162</v>
      </c>
      <c r="B551" s="16" t="s">
        <v>140</v>
      </c>
      <c r="C551" s="52" t="s">
        <v>50</v>
      </c>
      <c r="D551" s="3"/>
      <c r="E551" s="46" t="s">
        <v>132</v>
      </c>
      <c r="F551" s="98">
        <f t="shared" si="168"/>
        <v>2892.2</v>
      </c>
      <c r="G551" s="98">
        <f t="shared" si="168"/>
        <v>2892.2</v>
      </c>
      <c r="H551" s="98">
        <f t="shared" si="168"/>
        <v>2892.2</v>
      </c>
    </row>
    <row r="552" spans="1:8" ht="26.25" x14ac:dyDescent="0.25">
      <c r="A552" s="16" t="s">
        <v>162</v>
      </c>
      <c r="B552" s="16" t="s">
        <v>140</v>
      </c>
      <c r="C552" s="80" t="s">
        <v>221</v>
      </c>
      <c r="D552" s="3"/>
      <c r="E552" s="167" t="s">
        <v>687</v>
      </c>
      <c r="F552" s="41">
        <f t="shared" si="168"/>
        <v>2892.2</v>
      </c>
      <c r="G552" s="41">
        <f t="shared" si="168"/>
        <v>2892.2</v>
      </c>
      <c r="H552" s="41">
        <f t="shared" si="168"/>
        <v>2892.2</v>
      </c>
    </row>
    <row r="553" spans="1:8" ht="25.5" x14ac:dyDescent="0.2">
      <c r="A553" s="16" t="s">
        <v>162</v>
      </c>
      <c r="B553" s="16" t="s">
        <v>140</v>
      </c>
      <c r="C553" s="80" t="s">
        <v>221</v>
      </c>
      <c r="D553" s="85" t="s">
        <v>426</v>
      </c>
      <c r="E553" s="103" t="s">
        <v>427</v>
      </c>
      <c r="F553" s="39">
        <v>2892.2</v>
      </c>
      <c r="G553" s="39">
        <v>2892.2</v>
      </c>
      <c r="H553" s="39">
        <v>2892.2</v>
      </c>
    </row>
    <row r="554" spans="1:8" s="37" customFormat="1" ht="14.25" x14ac:dyDescent="0.2">
      <c r="A554" s="35" t="s">
        <v>162</v>
      </c>
      <c r="B554" s="35" t="s">
        <v>145</v>
      </c>
      <c r="C554" s="35"/>
      <c r="D554" s="35"/>
      <c r="E554" s="45" t="s">
        <v>168</v>
      </c>
      <c r="F554" s="42">
        <f>F555+F559+F565</f>
        <v>2554</v>
      </c>
      <c r="G554" s="42">
        <f>G555+G559+G565</f>
        <v>2504</v>
      </c>
      <c r="H554" s="42">
        <f>H555+H559+H565</f>
        <v>2504</v>
      </c>
    </row>
    <row r="555" spans="1:8" s="37" customFormat="1" ht="51.75" x14ac:dyDescent="0.25">
      <c r="A555" s="5" t="s">
        <v>162</v>
      </c>
      <c r="B555" s="5" t="s">
        <v>145</v>
      </c>
      <c r="C555" s="21" t="s">
        <v>121</v>
      </c>
      <c r="D555" s="35"/>
      <c r="E555" s="64" t="s">
        <v>566</v>
      </c>
      <c r="F555" s="65">
        <f t="shared" ref="F555:H557" si="169">F556</f>
        <v>1116</v>
      </c>
      <c r="G555" s="65">
        <f t="shared" si="169"/>
        <v>1116</v>
      </c>
      <c r="H555" s="65">
        <f t="shared" si="169"/>
        <v>1116</v>
      </c>
    </row>
    <row r="556" spans="1:8" s="37" customFormat="1" ht="25.5" x14ac:dyDescent="0.2">
      <c r="A556" s="16" t="s">
        <v>162</v>
      </c>
      <c r="B556" s="16" t="s">
        <v>145</v>
      </c>
      <c r="C556" s="52" t="s">
        <v>122</v>
      </c>
      <c r="D556" s="35"/>
      <c r="E556" s="46" t="s">
        <v>62</v>
      </c>
      <c r="F556" s="58">
        <f t="shared" si="169"/>
        <v>1116</v>
      </c>
      <c r="G556" s="58">
        <f t="shared" si="169"/>
        <v>1116</v>
      </c>
      <c r="H556" s="58">
        <f t="shared" si="169"/>
        <v>1116</v>
      </c>
    </row>
    <row r="557" spans="1:8" s="37" customFormat="1" ht="102" x14ac:dyDescent="0.2">
      <c r="A557" s="16" t="s">
        <v>162</v>
      </c>
      <c r="B557" s="16" t="s">
        <v>145</v>
      </c>
      <c r="C557" s="21" t="s">
        <v>581</v>
      </c>
      <c r="D557" s="35"/>
      <c r="E557" s="103" t="s">
        <v>266</v>
      </c>
      <c r="F557" s="99">
        <f t="shared" si="169"/>
        <v>1116</v>
      </c>
      <c r="G557" s="99">
        <f t="shared" si="169"/>
        <v>1116</v>
      </c>
      <c r="H557" s="99">
        <f t="shared" si="169"/>
        <v>1116</v>
      </c>
    </row>
    <row r="558" spans="1:8" s="37" customFormat="1" ht="25.5" x14ac:dyDescent="0.2">
      <c r="A558" s="16" t="s">
        <v>162</v>
      </c>
      <c r="B558" s="16" t="s">
        <v>145</v>
      </c>
      <c r="C558" s="21" t="s">
        <v>581</v>
      </c>
      <c r="D558" s="84" t="s">
        <v>426</v>
      </c>
      <c r="E558" s="103" t="s">
        <v>427</v>
      </c>
      <c r="F558" s="99">
        <v>1116</v>
      </c>
      <c r="G558" s="99">
        <v>1116</v>
      </c>
      <c r="H558" s="99">
        <v>1116</v>
      </c>
    </row>
    <row r="559" spans="1:8" s="37" customFormat="1" ht="51.75" customHeight="1" x14ac:dyDescent="0.25">
      <c r="A559" s="5" t="s">
        <v>162</v>
      </c>
      <c r="B559" s="5" t="s">
        <v>145</v>
      </c>
      <c r="C559" s="73" t="s">
        <v>48</v>
      </c>
      <c r="D559" s="3"/>
      <c r="E559" s="64" t="s">
        <v>565</v>
      </c>
      <c r="F559" s="59">
        <f t="shared" ref="F559:H559" si="170">F560</f>
        <v>838</v>
      </c>
      <c r="G559" s="59">
        <f t="shared" si="170"/>
        <v>788</v>
      </c>
      <c r="H559" s="59">
        <f t="shared" si="170"/>
        <v>788</v>
      </c>
    </row>
    <row r="560" spans="1:8" s="37" customFormat="1" ht="25.5" x14ac:dyDescent="0.2">
      <c r="A560" s="47" t="s">
        <v>162</v>
      </c>
      <c r="B560" s="47" t="s">
        <v>145</v>
      </c>
      <c r="C560" s="52" t="s">
        <v>50</v>
      </c>
      <c r="D560" s="16"/>
      <c r="E560" s="46" t="s">
        <v>132</v>
      </c>
      <c r="F560" s="98">
        <f t="shared" ref="F560:G560" si="171">F561+F563</f>
        <v>838</v>
      </c>
      <c r="G560" s="98">
        <f t="shared" si="171"/>
        <v>788</v>
      </c>
      <c r="H560" s="98">
        <f t="shared" ref="H560" si="172">H561+H563</f>
        <v>788</v>
      </c>
    </row>
    <row r="561" spans="1:8" s="37" customFormat="1" ht="38.25" x14ac:dyDescent="0.2">
      <c r="A561" s="16" t="s">
        <v>162</v>
      </c>
      <c r="B561" s="16" t="s">
        <v>145</v>
      </c>
      <c r="C561" s="80" t="s">
        <v>222</v>
      </c>
      <c r="D561" s="16"/>
      <c r="E561" s="103" t="s">
        <v>246</v>
      </c>
      <c r="F561" s="41">
        <f t="shared" ref="F561:H561" si="173">F562</f>
        <v>200</v>
      </c>
      <c r="G561" s="41">
        <f t="shared" si="173"/>
        <v>200</v>
      </c>
      <c r="H561" s="41">
        <f t="shared" si="173"/>
        <v>200</v>
      </c>
    </row>
    <row r="562" spans="1:8" s="37" customFormat="1" ht="14.25" x14ac:dyDescent="0.2">
      <c r="A562" s="16" t="s">
        <v>162</v>
      </c>
      <c r="B562" s="16" t="s">
        <v>145</v>
      </c>
      <c r="C562" s="80" t="s">
        <v>222</v>
      </c>
      <c r="D562" s="16" t="s">
        <v>133</v>
      </c>
      <c r="E562" s="103" t="s">
        <v>134</v>
      </c>
      <c r="F562" s="41">
        <v>200</v>
      </c>
      <c r="G562" s="41">
        <v>200</v>
      </c>
      <c r="H562" s="41">
        <v>200</v>
      </c>
    </row>
    <row r="563" spans="1:8" s="37" customFormat="1" ht="63.75" x14ac:dyDescent="0.2">
      <c r="A563" s="16" t="s">
        <v>162</v>
      </c>
      <c r="B563" s="16" t="s">
        <v>145</v>
      </c>
      <c r="C563" s="80" t="s">
        <v>223</v>
      </c>
      <c r="D563" s="16"/>
      <c r="E563" s="103" t="s">
        <v>3</v>
      </c>
      <c r="F563" s="41">
        <f t="shared" ref="F563:H563" si="174">F564</f>
        <v>638</v>
      </c>
      <c r="G563" s="41">
        <f t="shared" si="174"/>
        <v>588</v>
      </c>
      <c r="H563" s="41">
        <f t="shared" si="174"/>
        <v>588</v>
      </c>
    </row>
    <row r="564" spans="1:8" s="37" customFormat="1" ht="75.75" customHeight="1" x14ac:dyDescent="0.2">
      <c r="A564" s="16" t="s">
        <v>162</v>
      </c>
      <c r="B564" s="16" t="s">
        <v>145</v>
      </c>
      <c r="C564" s="80" t="s">
        <v>223</v>
      </c>
      <c r="D564" s="16" t="s">
        <v>24</v>
      </c>
      <c r="E564" s="105" t="s">
        <v>678</v>
      </c>
      <c r="F564" s="41">
        <v>638</v>
      </c>
      <c r="G564" s="41">
        <v>588</v>
      </c>
      <c r="H564" s="41">
        <v>588</v>
      </c>
    </row>
    <row r="565" spans="1:8" s="37" customFormat="1" ht="63.75" x14ac:dyDescent="0.2">
      <c r="A565" s="16" t="s">
        <v>162</v>
      </c>
      <c r="B565" s="16" t="s">
        <v>145</v>
      </c>
      <c r="C565" s="74">
        <v>400000000</v>
      </c>
      <c r="D565" s="16"/>
      <c r="E565" s="64" t="s">
        <v>546</v>
      </c>
      <c r="F565" s="62">
        <f t="shared" ref="F565:H567" si="175">F566</f>
        <v>600</v>
      </c>
      <c r="G565" s="62">
        <f t="shared" si="175"/>
        <v>600</v>
      </c>
      <c r="H565" s="62">
        <f t="shared" si="175"/>
        <v>600</v>
      </c>
    </row>
    <row r="566" spans="1:8" s="37" customFormat="1" ht="127.5" x14ac:dyDescent="0.2">
      <c r="A566" s="16" t="s">
        <v>162</v>
      </c>
      <c r="B566" s="16" t="s">
        <v>145</v>
      </c>
      <c r="C566" s="75">
        <v>430000000</v>
      </c>
      <c r="D566" s="16"/>
      <c r="E566" s="46" t="s">
        <v>472</v>
      </c>
      <c r="F566" s="39">
        <f t="shared" si="175"/>
        <v>600</v>
      </c>
      <c r="G566" s="39">
        <f t="shared" si="175"/>
        <v>600</v>
      </c>
      <c r="H566" s="39">
        <f t="shared" si="175"/>
        <v>600</v>
      </c>
    </row>
    <row r="567" spans="1:8" s="37" customFormat="1" ht="102" x14ac:dyDescent="0.2">
      <c r="A567" s="16" t="s">
        <v>162</v>
      </c>
      <c r="B567" s="16" t="s">
        <v>145</v>
      </c>
      <c r="C567" s="80" t="s">
        <v>242</v>
      </c>
      <c r="D567" s="16"/>
      <c r="E567" s="103" t="s">
        <v>547</v>
      </c>
      <c r="F567" s="41">
        <f t="shared" si="175"/>
        <v>600</v>
      </c>
      <c r="G567" s="41">
        <f t="shared" si="175"/>
        <v>600</v>
      </c>
      <c r="H567" s="41">
        <f t="shared" si="175"/>
        <v>600</v>
      </c>
    </row>
    <row r="568" spans="1:8" s="37" customFormat="1" ht="63.75" x14ac:dyDescent="0.2">
      <c r="A568" s="16" t="s">
        <v>162</v>
      </c>
      <c r="B568" s="16" t="s">
        <v>145</v>
      </c>
      <c r="C568" s="80" t="s">
        <v>242</v>
      </c>
      <c r="D568" s="85" t="s">
        <v>15</v>
      </c>
      <c r="E568" s="103" t="s">
        <v>694</v>
      </c>
      <c r="F568" s="41">
        <v>600</v>
      </c>
      <c r="G568" s="41">
        <v>600</v>
      </c>
      <c r="H568" s="41">
        <v>600</v>
      </c>
    </row>
    <row r="569" spans="1:8" ht="14.25" x14ac:dyDescent="0.2">
      <c r="A569" s="35" t="s">
        <v>162</v>
      </c>
      <c r="B569" s="35" t="s">
        <v>146</v>
      </c>
      <c r="C569" s="35"/>
      <c r="D569" s="38"/>
      <c r="E569" s="50" t="s">
        <v>16</v>
      </c>
      <c r="F569" s="42">
        <f t="shared" ref="F569:G569" si="176">F570+F575</f>
        <v>24652.6</v>
      </c>
      <c r="G569" s="42">
        <f t="shared" si="176"/>
        <v>16775.5</v>
      </c>
      <c r="H569" s="42">
        <f t="shared" ref="H569" si="177">H570+H575</f>
        <v>18092</v>
      </c>
    </row>
    <row r="570" spans="1:8" ht="51" x14ac:dyDescent="0.2">
      <c r="A570" s="16" t="s">
        <v>162</v>
      </c>
      <c r="B570" s="16" t="s">
        <v>146</v>
      </c>
      <c r="C570" s="21" t="s">
        <v>121</v>
      </c>
      <c r="D570" s="35"/>
      <c r="E570" s="64" t="s">
        <v>566</v>
      </c>
      <c r="F570" s="101">
        <f t="shared" ref="F570:H571" si="178">F571</f>
        <v>11425.4</v>
      </c>
      <c r="G570" s="101">
        <f t="shared" si="178"/>
        <v>11425.4</v>
      </c>
      <c r="H570" s="101">
        <f t="shared" si="178"/>
        <v>11425.4</v>
      </c>
    </row>
    <row r="571" spans="1:8" ht="25.5" x14ac:dyDescent="0.2">
      <c r="A571" s="16" t="s">
        <v>162</v>
      </c>
      <c r="B571" s="16" t="s">
        <v>146</v>
      </c>
      <c r="C571" s="52" t="s">
        <v>122</v>
      </c>
      <c r="D571" s="35"/>
      <c r="E571" s="46" t="s">
        <v>62</v>
      </c>
      <c r="F571" s="98">
        <f t="shared" si="178"/>
        <v>11425.4</v>
      </c>
      <c r="G571" s="98">
        <f t="shared" si="178"/>
        <v>11425.4</v>
      </c>
      <c r="H571" s="98">
        <f t="shared" si="178"/>
        <v>11425.4</v>
      </c>
    </row>
    <row r="572" spans="1:8" ht="51" x14ac:dyDescent="0.2">
      <c r="A572" s="16" t="s">
        <v>162</v>
      </c>
      <c r="B572" s="16" t="s">
        <v>146</v>
      </c>
      <c r="C572" s="84" t="s">
        <v>579</v>
      </c>
      <c r="D572" s="21"/>
      <c r="E572" s="103" t="s">
        <v>443</v>
      </c>
      <c r="F572" s="99">
        <f t="shared" ref="F572:H572" si="179">SUM(F573:F574)</f>
        <v>11425.4</v>
      </c>
      <c r="G572" s="99">
        <f t="shared" si="179"/>
        <v>11425.4</v>
      </c>
      <c r="H572" s="99">
        <f t="shared" si="179"/>
        <v>11425.4</v>
      </c>
    </row>
    <row r="573" spans="1:8" ht="38.25" x14ac:dyDescent="0.2">
      <c r="A573" s="16" t="s">
        <v>162</v>
      </c>
      <c r="B573" s="16" t="s">
        <v>146</v>
      </c>
      <c r="C573" s="84" t="s">
        <v>579</v>
      </c>
      <c r="D573" s="85" t="s">
        <v>327</v>
      </c>
      <c r="E573" s="103" t="s">
        <v>328</v>
      </c>
      <c r="F573" s="99">
        <v>260</v>
      </c>
      <c r="G573" s="99">
        <v>260</v>
      </c>
      <c r="H573" s="99">
        <v>260</v>
      </c>
    </row>
    <row r="574" spans="1:8" ht="38.25" x14ac:dyDescent="0.2">
      <c r="A574" s="16" t="s">
        <v>162</v>
      </c>
      <c r="B574" s="16" t="s">
        <v>146</v>
      </c>
      <c r="C574" s="84" t="s">
        <v>579</v>
      </c>
      <c r="D574" s="85" t="s">
        <v>400</v>
      </c>
      <c r="E574" s="103" t="s">
        <v>387</v>
      </c>
      <c r="F574" s="99">
        <v>11165.4</v>
      </c>
      <c r="G574" s="99">
        <v>11165.4</v>
      </c>
      <c r="H574" s="99">
        <v>11165.4</v>
      </c>
    </row>
    <row r="575" spans="1:8" ht="51.75" customHeight="1" x14ac:dyDescent="0.25">
      <c r="A575" s="5" t="s">
        <v>162</v>
      </c>
      <c r="B575" s="5" t="s">
        <v>146</v>
      </c>
      <c r="C575" s="73" t="s">
        <v>48</v>
      </c>
      <c r="D575" s="3"/>
      <c r="E575" s="64" t="s">
        <v>565</v>
      </c>
      <c r="F575" s="59">
        <f t="shared" ref="F575:H575" si="180">F576</f>
        <v>13227.2</v>
      </c>
      <c r="G575" s="59">
        <f t="shared" si="180"/>
        <v>5350.1</v>
      </c>
      <c r="H575" s="59">
        <f t="shared" si="180"/>
        <v>6666.6</v>
      </c>
    </row>
    <row r="576" spans="1:8" ht="25.5" x14ac:dyDescent="0.2">
      <c r="A576" s="47" t="s">
        <v>162</v>
      </c>
      <c r="B576" s="47" t="s">
        <v>146</v>
      </c>
      <c r="C576" s="52" t="s">
        <v>49</v>
      </c>
      <c r="D576" s="35"/>
      <c r="E576" s="46" t="s">
        <v>135</v>
      </c>
      <c r="F576" s="98">
        <f>F577+F579+F581+F583</f>
        <v>13227.2</v>
      </c>
      <c r="G576" s="98">
        <f t="shared" ref="G576:H576" si="181">G577+G579+G581+G583</f>
        <v>5350.1</v>
      </c>
      <c r="H576" s="98">
        <f t="shared" si="181"/>
        <v>6666.6</v>
      </c>
    </row>
    <row r="577" spans="1:8" ht="39" x14ac:dyDescent="0.25">
      <c r="A577" s="16" t="s">
        <v>162</v>
      </c>
      <c r="B577" s="16" t="s">
        <v>146</v>
      </c>
      <c r="C577" s="21" t="s">
        <v>486</v>
      </c>
      <c r="D577" s="3"/>
      <c r="E577" s="177" t="s">
        <v>306</v>
      </c>
      <c r="F577" s="41">
        <f t="shared" ref="F577:H577" si="182">F578</f>
        <v>629.20000000000005</v>
      </c>
      <c r="G577" s="41">
        <f t="shared" si="182"/>
        <v>629.20000000000005</v>
      </c>
      <c r="H577" s="41">
        <f t="shared" si="182"/>
        <v>419.5</v>
      </c>
    </row>
    <row r="578" spans="1:8" x14ac:dyDescent="0.2">
      <c r="A578" s="16" t="s">
        <v>162</v>
      </c>
      <c r="B578" s="16" t="s">
        <v>146</v>
      </c>
      <c r="C578" s="21" t="s">
        <v>486</v>
      </c>
      <c r="D578" s="85" t="s">
        <v>386</v>
      </c>
      <c r="E578" s="108" t="s">
        <v>385</v>
      </c>
      <c r="F578" s="41">
        <v>629.20000000000005</v>
      </c>
      <c r="G578" s="41">
        <v>629.20000000000005</v>
      </c>
      <c r="H578" s="41">
        <v>419.5</v>
      </c>
    </row>
    <row r="579" spans="1:8" ht="51" x14ac:dyDescent="0.2">
      <c r="A579" s="16" t="s">
        <v>162</v>
      </c>
      <c r="B579" s="16" t="s">
        <v>146</v>
      </c>
      <c r="C579" s="80">
        <v>1310210820</v>
      </c>
      <c r="D579" s="16"/>
      <c r="E579" s="103" t="s">
        <v>245</v>
      </c>
      <c r="F579" s="39">
        <f t="shared" ref="F579:H579" si="183">F580</f>
        <v>2936.3</v>
      </c>
      <c r="G579" s="39">
        <f t="shared" si="183"/>
        <v>0</v>
      </c>
      <c r="H579" s="39">
        <f t="shared" si="183"/>
        <v>1131</v>
      </c>
    </row>
    <row r="580" spans="1:8" x14ac:dyDescent="0.2">
      <c r="A580" s="16" t="s">
        <v>162</v>
      </c>
      <c r="B580" s="16" t="s">
        <v>146</v>
      </c>
      <c r="C580" s="80">
        <v>1310210820</v>
      </c>
      <c r="D580" s="85" t="s">
        <v>386</v>
      </c>
      <c r="E580" s="108" t="s">
        <v>385</v>
      </c>
      <c r="F580" s="39">
        <v>2936.3</v>
      </c>
      <c r="G580" s="39">
        <f>978.8-978.8</f>
        <v>0</v>
      </c>
      <c r="H580" s="39">
        <v>1131</v>
      </c>
    </row>
    <row r="581" spans="1:8" ht="38.25" x14ac:dyDescent="0.2">
      <c r="A581" s="16" t="s">
        <v>162</v>
      </c>
      <c r="B581" s="16" t="s">
        <v>146</v>
      </c>
      <c r="C581" s="80" t="s">
        <v>619</v>
      </c>
      <c r="D581" s="16"/>
      <c r="E581" s="103" t="s">
        <v>497</v>
      </c>
      <c r="F581" s="39">
        <f t="shared" ref="F581:H581" si="184">F582</f>
        <v>6851.4</v>
      </c>
      <c r="G581" s="39">
        <f t="shared" si="184"/>
        <v>2261.9</v>
      </c>
      <c r="H581" s="39">
        <f t="shared" si="184"/>
        <v>2261.9</v>
      </c>
    </row>
    <row r="582" spans="1:8" x14ac:dyDescent="0.2">
      <c r="A582" s="16" t="s">
        <v>162</v>
      </c>
      <c r="B582" s="16" t="s">
        <v>146</v>
      </c>
      <c r="C582" s="80" t="s">
        <v>619</v>
      </c>
      <c r="D582" s="85" t="s">
        <v>386</v>
      </c>
      <c r="E582" s="108" t="s">
        <v>385</v>
      </c>
      <c r="F582" s="39">
        <v>6851.4</v>
      </c>
      <c r="G582" s="39">
        <v>2261.9</v>
      </c>
      <c r="H582" s="39">
        <v>2261.9</v>
      </c>
    </row>
    <row r="583" spans="1:8" ht="51" x14ac:dyDescent="0.2">
      <c r="A583" s="16" t="s">
        <v>162</v>
      </c>
      <c r="B583" s="16" t="s">
        <v>146</v>
      </c>
      <c r="C583" s="74" t="s">
        <v>558</v>
      </c>
      <c r="D583" s="16"/>
      <c r="E583" s="103" t="s">
        <v>514</v>
      </c>
      <c r="F583" s="99">
        <f t="shared" ref="F583:H583" si="185">F584</f>
        <v>2810.3</v>
      </c>
      <c r="G583" s="99">
        <f t="shared" si="185"/>
        <v>2459</v>
      </c>
      <c r="H583" s="99">
        <f t="shared" si="185"/>
        <v>2854.2</v>
      </c>
    </row>
    <row r="584" spans="1:8" ht="38.25" x14ac:dyDescent="0.2">
      <c r="A584" s="16" t="s">
        <v>162</v>
      </c>
      <c r="B584" s="16" t="s">
        <v>146</v>
      </c>
      <c r="C584" s="74" t="s">
        <v>558</v>
      </c>
      <c r="D584" s="85" t="s">
        <v>400</v>
      </c>
      <c r="E584" s="103" t="s">
        <v>387</v>
      </c>
      <c r="F584" s="99">
        <v>2810.3</v>
      </c>
      <c r="G584" s="99">
        <v>2459</v>
      </c>
      <c r="H584" s="99">
        <v>2854.2</v>
      </c>
    </row>
    <row r="585" spans="1:8" ht="15.75" x14ac:dyDescent="0.25">
      <c r="A585" s="4" t="s">
        <v>154</v>
      </c>
      <c r="B585" s="3"/>
      <c r="C585" s="3"/>
      <c r="D585" s="3"/>
      <c r="E585" s="49" t="s">
        <v>175</v>
      </c>
      <c r="F585" s="97">
        <f t="shared" ref="F585:H587" si="186">F586</f>
        <v>1354.6</v>
      </c>
      <c r="G585" s="97">
        <f t="shared" si="186"/>
        <v>666.09999999999991</v>
      </c>
      <c r="H585" s="97">
        <f t="shared" si="186"/>
        <v>666.09999999999991</v>
      </c>
    </row>
    <row r="586" spans="1:8" s="37" customFormat="1" ht="14.25" x14ac:dyDescent="0.2">
      <c r="A586" s="35" t="s">
        <v>154</v>
      </c>
      <c r="B586" s="35" t="s">
        <v>141</v>
      </c>
      <c r="C586" s="35"/>
      <c r="D586" s="35"/>
      <c r="E586" s="46" t="s">
        <v>6</v>
      </c>
      <c r="F586" s="42">
        <f t="shared" si="186"/>
        <v>1354.6</v>
      </c>
      <c r="G586" s="42">
        <f t="shared" si="186"/>
        <v>666.09999999999991</v>
      </c>
      <c r="H586" s="42">
        <f t="shared" si="186"/>
        <v>666.09999999999991</v>
      </c>
    </row>
    <row r="587" spans="1:8" s="37" customFormat="1" ht="52.5" customHeight="1" x14ac:dyDescent="0.2">
      <c r="A587" s="16" t="s">
        <v>154</v>
      </c>
      <c r="B587" s="16" t="s">
        <v>141</v>
      </c>
      <c r="C587" s="73" t="s">
        <v>101</v>
      </c>
      <c r="D587" s="35"/>
      <c r="E587" s="53" t="s">
        <v>570</v>
      </c>
      <c r="F587" s="62">
        <f t="shared" si="186"/>
        <v>1354.6</v>
      </c>
      <c r="G587" s="62">
        <f t="shared" si="186"/>
        <v>666.09999999999991</v>
      </c>
      <c r="H587" s="62">
        <f t="shared" si="186"/>
        <v>666.09999999999991</v>
      </c>
    </row>
    <row r="588" spans="1:8" s="37" customFormat="1" ht="38.25" x14ac:dyDescent="0.2">
      <c r="A588" s="47" t="s">
        <v>154</v>
      </c>
      <c r="B588" s="47" t="s">
        <v>141</v>
      </c>
      <c r="C588" s="52" t="s">
        <v>65</v>
      </c>
      <c r="D588" s="35"/>
      <c r="E588" s="48" t="s">
        <v>305</v>
      </c>
      <c r="F588" s="58">
        <f>F589+F591+F594</f>
        <v>1354.6</v>
      </c>
      <c r="G588" s="58">
        <f t="shared" ref="G588:H588" si="187">G589+G591+G594</f>
        <v>666.09999999999991</v>
      </c>
      <c r="H588" s="58">
        <f t="shared" si="187"/>
        <v>666.09999999999991</v>
      </c>
    </row>
    <row r="589" spans="1:8" s="37" customFormat="1" ht="89.25" x14ac:dyDescent="0.2">
      <c r="A589" s="16" t="s">
        <v>154</v>
      </c>
      <c r="B589" s="16" t="s">
        <v>141</v>
      </c>
      <c r="C589" s="21" t="s">
        <v>66</v>
      </c>
      <c r="D589" s="21"/>
      <c r="E589" s="105" t="s">
        <v>257</v>
      </c>
      <c r="F589" s="39">
        <f t="shared" ref="F589:H589" si="188">F590</f>
        <v>282.2</v>
      </c>
      <c r="G589" s="39">
        <f t="shared" si="188"/>
        <v>282.2</v>
      </c>
      <c r="H589" s="39">
        <f t="shared" si="188"/>
        <v>282.2</v>
      </c>
    </row>
    <row r="590" spans="1:8" s="37" customFormat="1" ht="38.25" x14ac:dyDescent="0.2">
      <c r="A590" s="16" t="s">
        <v>154</v>
      </c>
      <c r="B590" s="16" t="s">
        <v>141</v>
      </c>
      <c r="C590" s="21" t="s">
        <v>66</v>
      </c>
      <c r="D590" s="85" t="s">
        <v>327</v>
      </c>
      <c r="E590" s="103" t="s">
        <v>328</v>
      </c>
      <c r="F590" s="39">
        <v>282.2</v>
      </c>
      <c r="G590" s="39">
        <v>282.2</v>
      </c>
      <c r="H590" s="39">
        <v>282.2</v>
      </c>
    </row>
    <row r="591" spans="1:8" s="37" customFormat="1" ht="63.75" x14ac:dyDescent="0.2">
      <c r="A591" s="16" t="s">
        <v>154</v>
      </c>
      <c r="B591" s="16" t="s">
        <v>141</v>
      </c>
      <c r="C591" s="21" t="s">
        <v>67</v>
      </c>
      <c r="D591" s="21"/>
      <c r="E591" s="105" t="s">
        <v>104</v>
      </c>
      <c r="F591" s="39">
        <f t="shared" ref="F591:G591" si="189">SUM(F592:F593)</f>
        <v>52.4</v>
      </c>
      <c r="G591" s="39">
        <f t="shared" si="189"/>
        <v>383.9</v>
      </c>
      <c r="H591" s="39">
        <f t="shared" ref="H591" si="190">SUM(H592:H593)</f>
        <v>383.9</v>
      </c>
    </row>
    <row r="592" spans="1:8" s="37" customFormat="1" ht="25.5" x14ac:dyDescent="0.2">
      <c r="A592" s="16" t="s">
        <v>154</v>
      </c>
      <c r="B592" s="16" t="s">
        <v>141</v>
      </c>
      <c r="C592" s="21" t="s">
        <v>67</v>
      </c>
      <c r="D592" s="85" t="s">
        <v>107</v>
      </c>
      <c r="E592" s="55" t="s">
        <v>183</v>
      </c>
      <c r="F592" s="39">
        <v>27.4</v>
      </c>
      <c r="G592" s="39">
        <v>283.89999999999998</v>
      </c>
      <c r="H592" s="39">
        <v>283.89999999999998</v>
      </c>
    </row>
    <row r="593" spans="1:8" ht="43.5" customHeight="1" x14ac:dyDescent="0.2">
      <c r="A593" s="16" t="s">
        <v>154</v>
      </c>
      <c r="B593" s="16" t="s">
        <v>141</v>
      </c>
      <c r="C593" s="21" t="s">
        <v>67</v>
      </c>
      <c r="D593" s="85" t="s">
        <v>327</v>
      </c>
      <c r="E593" s="103" t="s">
        <v>328</v>
      </c>
      <c r="F593" s="39">
        <v>25</v>
      </c>
      <c r="G593" s="39">
        <v>100</v>
      </c>
      <c r="H593" s="39">
        <v>100</v>
      </c>
    </row>
    <row r="594" spans="1:8" ht="48.75" customHeight="1" x14ac:dyDescent="0.2">
      <c r="A594" s="16" t="s">
        <v>154</v>
      </c>
      <c r="B594" s="16" t="s">
        <v>141</v>
      </c>
      <c r="C594" s="21" t="s">
        <v>893</v>
      </c>
      <c r="D594" s="85"/>
      <c r="E594" s="103" t="s">
        <v>894</v>
      </c>
      <c r="F594" s="39">
        <f>F595</f>
        <v>1020</v>
      </c>
      <c r="G594" s="39">
        <f t="shared" ref="G594:H594" si="191">G595</f>
        <v>0</v>
      </c>
      <c r="H594" s="39">
        <f t="shared" si="191"/>
        <v>0</v>
      </c>
    </row>
    <row r="595" spans="1:8" ht="43.5" customHeight="1" x14ac:dyDescent="0.2">
      <c r="A595" s="16" t="s">
        <v>154</v>
      </c>
      <c r="B595" s="16" t="s">
        <v>141</v>
      </c>
      <c r="C595" s="21" t="s">
        <v>893</v>
      </c>
      <c r="D595" s="85"/>
      <c r="E595" s="103" t="s">
        <v>328</v>
      </c>
      <c r="F595" s="39">
        <v>1020</v>
      </c>
      <c r="G595" s="39">
        <v>0</v>
      </c>
      <c r="H595" s="39">
        <v>0</v>
      </c>
    </row>
    <row r="596" spans="1:8" ht="20.25" customHeight="1" x14ac:dyDescent="0.25">
      <c r="A596" s="4" t="s">
        <v>174</v>
      </c>
      <c r="B596" s="3"/>
      <c r="C596" s="3"/>
      <c r="D596" s="3"/>
      <c r="E596" s="49" t="s">
        <v>8</v>
      </c>
      <c r="F596" s="97">
        <f t="shared" ref="F596:H598" si="192">F597</f>
        <v>3496.5</v>
      </c>
      <c r="G596" s="97">
        <f t="shared" si="192"/>
        <v>2384.4</v>
      </c>
      <c r="H596" s="97">
        <f t="shared" si="192"/>
        <v>2384.4</v>
      </c>
    </row>
    <row r="597" spans="1:8" ht="27.75" customHeight="1" x14ac:dyDescent="0.2">
      <c r="A597" s="35" t="s">
        <v>174</v>
      </c>
      <c r="B597" s="35" t="s">
        <v>146</v>
      </c>
      <c r="C597" s="35"/>
      <c r="D597" s="35"/>
      <c r="E597" s="50" t="s">
        <v>19</v>
      </c>
      <c r="F597" s="40">
        <f t="shared" si="192"/>
        <v>3496.5</v>
      </c>
      <c r="G597" s="40">
        <f t="shared" si="192"/>
        <v>2384.4</v>
      </c>
      <c r="H597" s="40">
        <f t="shared" si="192"/>
        <v>2384.4</v>
      </c>
    </row>
    <row r="598" spans="1:8" s="20" customFormat="1" ht="64.5" x14ac:dyDescent="0.25">
      <c r="A598" s="16" t="s">
        <v>174</v>
      </c>
      <c r="B598" s="16" t="s">
        <v>146</v>
      </c>
      <c r="C598" s="74">
        <v>400000000</v>
      </c>
      <c r="D598" s="30"/>
      <c r="E598" s="64" t="s">
        <v>546</v>
      </c>
      <c r="F598" s="101">
        <f t="shared" si="192"/>
        <v>3496.5</v>
      </c>
      <c r="G598" s="101">
        <f t="shared" si="192"/>
        <v>2384.4</v>
      </c>
      <c r="H598" s="101">
        <f t="shared" si="192"/>
        <v>2384.4</v>
      </c>
    </row>
    <row r="599" spans="1:8" s="20" customFormat="1" ht="51.75" x14ac:dyDescent="0.25">
      <c r="A599" s="16" t="s">
        <v>174</v>
      </c>
      <c r="B599" s="16" t="s">
        <v>146</v>
      </c>
      <c r="C599" s="75">
        <v>420000000</v>
      </c>
      <c r="D599" s="30"/>
      <c r="E599" s="46" t="s">
        <v>239</v>
      </c>
      <c r="F599" s="98">
        <f t="shared" ref="F599:G599" si="193">F600+F602+F604+F606+F608</f>
        <v>3496.5</v>
      </c>
      <c r="G599" s="98">
        <f t="shared" si="193"/>
        <v>2384.4</v>
      </c>
      <c r="H599" s="98">
        <f t="shared" ref="H599" si="194">H600+H602+H604+H606+H608</f>
        <v>2384.4</v>
      </c>
    </row>
    <row r="600" spans="1:8" s="20" customFormat="1" ht="51.75" customHeight="1" x14ac:dyDescent="0.25">
      <c r="A600" s="16" t="s">
        <v>174</v>
      </c>
      <c r="B600" s="16" t="s">
        <v>146</v>
      </c>
      <c r="C600" s="74" t="s">
        <v>487</v>
      </c>
      <c r="D600" s="16"/>
      <c r="E600" s="103" t="s">
        <v>651</v>
      </c>
      <c r="F600" s="41">
        <f t="shared" ref="F600:H600" si="195">F601</f>
        <v>300</v>
      </c>
      <c r="G600" s="41">
        <f t="shared" si="195"/>
        <v>300</v>
      </c>
      <c r="H600" s="41">
        <f t="shared" si="195"/>
        <v>300</v>
      </c>
    </row>
    <row r="601" spans="1:8" s="20" customFormat="1" ht="78.75" customHeight="1" x14ac:dyDescent="0.25">
      <c r="A601" s="16" t="s">
        <v>174</v>
      </c>
      <c r="B601" s="16" t="s">
        <v>146</v>
      </c>
      <c r="C601" s="74" t="s">
        <v>487</v>
      </c>
      <c r="D601" s="16" t="s">
        <v>24</v>
      </c>
      <c r="E601" s="176" t="s">
        <v>677</v>
      </c>
      <c r="F601" s="41">
        <v>300</v>
      </c>
      <c r="G601" s="41">
        <v>300</v>
      </c>
      <c r="H601" s="41">
        <v>300</v>
      </c>
    </row>
    <row r="602" spans="1:8" s="20" customFormat="1" ht="76.5" customHeight="1" x14ac:dyDescent="0.25">
      <c r="A602" s="16" t="s">
        <v>174</v>
      </c>
      <c r="B602" s="16" t="s">
        <v>146</v>
      </c>
      <c r="C602" s="74" t="s">
        <v>127</v>
      </c>
      <c r="D602" s="30"/>
      <c r="E602" s="103" t="s">
        <v>248</v>
      </c>
      <c r="F602" s="41">
        <f t="shared" ref="F602" si="196">F603</f>
        <v>575.29999999999995</v>
      </c>
      <c r="G602" s="41">
        <f t="shared" ref="G602:H602" si="197">G603</f>
        <v>300</v>
      </c>
      <c r="H602" s="41">
        <f t="shared" si="197"/>
        <v>300</v>
      </c>
    </row>
    <row r="603" spans="1:8" s="20" customFormat="1" ht="38.25" x14ac:dyDescent="0.25">
      <c r="A603" s="16" t="s">
        <v>174</v>
      </c>
      <c r="B603" s="16" t="s">
        <v>146</v>
      </c>
      <c r="C603" s="74" t="s">
        <v>127</v>
      </c>
      <c r="D603" s="85" t="s">
        <v>327</v>
      </c>
      <c r="E603" s="103" t="s">
        <v>328</v>
      </c>
      <c r="F603" s="41">
        <v>575.29999999999995</v>
      </c>
      <c r="G603" s="41">
        <v>300</v>
      </c>
      <c r="H603" s="41">
        <v>300</v>
      </c>
    </row>
    <row r="604" spans="1:8" s="20" customFormat="1" ht="76.5" x14ac:dyDescent="0.25">
      <c r="A604" s="16" t="s">
        <v>174</v>
      </c>
      <c r="B604" s="16" t="s">
        <v>146</v>
      </c>
      <c r="C604" s="74" t="s">
        <v>240</v>
      </c>
      <c r="D604" s="30"/>
      <c r="E604" s="103" t="s">
        <v>310</v>
      </c>
      <c r="F604" s="41">
        <f t="shared" ref="F604" si="198">F605</f>
        <v>436.8</v>
      </c>
      <c r="G604" s="41">
        <f t="shared" ref="G604:H604" si="199">G605</f>
        <v>300</v>
      </c>
      <c r="H604" s="41">
        <f t="shared" si="199"/>
        <v>300</v>
      </c>
    </row>
    <row r="605" spans="1:8" s="20" customFormat="1" ht="38.25" x14ac:dyDescent="0.25">
      <c r="A605" s="16" t="s">
        <v>174</v>
      </c>
      <c r="B605" s="16" t="s">
        <v>146</v>
      </c>
      <c r="C605" s="74" t="s">
        <v>240</v>
      </c>
      <c r="D605" s="85" t="s">
        <v>327</v>
      </c>
      <c r="E605" s="103" t="s">
        <v>328</v>
      </c>
      <c r="F605" s="41">
        <v>436.8</v>
      </c>
      <c r="G605" s="41">
        <v>300</v>
      </c>
      <c r="H605" s="41">
        <v>300</v>
      </c>
    </row>
    <row r="606" spans="1:8" s="20" customFormat="1" ht="78.75" customHeight="1" x14ac:dyDescent="0.25">
      <c r="A606" s="16" t="s">
        <v>174</v>
      </c>
      <c r="B606" s="16" t="s">
        <v>146</v>
      </c>
      <c r="C606" s="74" t="s">
        <v>241</v>
      </c>
      <c r="D606" s="16"/>
      <c r="E606" s="103" t="s">
        <v>64</v>
      </c>
      <c r="F606" s="41">
        <f t="shared" ref="F606" si="200">F607</f>
        <v>1300</v>
      </c>
      <c r="G606" s="41">
        <f t="shared" ref="G606:H606" si="201">G607</f>
        <v>600</v>
      </c>
      <c r="H606" s="41">
        <f t="shared" si="201"/>
        <v>600</v>
      </c>
    </row>
    <row r="607" spans="1:8" s="20" customFormat="1" ht="38.25" x14ac:dyDescent="0.25">
      <c r="A607" s="16" t="s">
        <v>174</v>
      </c>
      <c r="B607" s="16" t="s">
        <v>146</v>
      </c>
      <c r="C607" s="74" t="s">
        <v>241</v>
      </c>
      <c r="D607" s="85" t="s">
        <v>327</v>
      </c>
      <c r="E607" s="103" t="s">
        <v>328</v>
      </c>
      <c r="F607" s="41">
        <v>1300</v>
      </c>
      <c r="G607" s="41">
        <v>600</v>
      </c>
      <c r="H607" s="41">
        <v>600</v>
      </c>
    </row>
    <row r="608" spans="1:8" s="20" customFormat="1" ht="38.25" x14ac:dyDescent="0.25">
      <c r="A608" s="16" t="s">
        <v>174</v>
      </c>
      <c r="B608" s="16" t="s">
        <v>146</v>
      </c>
      <c r="C608" s="74">
        <v>420110320</v>
      </c>
      <c r="D608" s="16"/>
      <c r="E608" s="103" t="s">
        <v>697</v>
      </c>
      <c r="F608" s="41">
        <f t="shared" ref="F608:H608" si="202">F609</f>
        <v>884.4</v>
      </c>
      <c r="G608" s="41">
        <f t="shared" si="202"/>
        <v>884.4</v>
      </c>
      <c r="H608" s="41">
        <f t="shared" si="202"/>
        <v>884.4</v>
      </c>
    </row>
    <row r="609" spans="1:8" s="20" customFormat="1" ht="80.25" customHeight="1" x14ac:dyDescent="0.25">
      <c r="A609" s="16" t="s">
        <v>174</v>
      </c>
      <c r="B609" s="16" t="s">
        <v>146</v>
      </c>
      <c r="C609" s="74">
        <v>420110320</v>
      </c>
      <c r="D609" s="16" t="s">
        <v>24</v>
      </c>
      <c r="E609" s="105" t="s">
        <v>678</v>
      </c>
      <c r="F609" s="41">
        <v>884.4</v>
      </c>
      <c r="G609" s="41">
        <v>884.4</v>
      </c>
      <c r="H609" s="41">
        <v>884.4</v>
      </c>
    </row>
    <row r="610" spans="1:8" s="20" customFormat="1" ht="34.5" customHeight="1" x14ac:dyDescent="0.25">
      <c r="A610" s="4" t="s">
        <v>9</v>
      </c>
      <c r="B610" s="3"/>
      <c r="C610" s="10"/>
      <c r="D610" s="16"/>
      <c r="E610" s="49" t="s">
        <v>11</v>
      </c>
      <c r="F610" s="97">
        <f t="shared" ref="F610:H614" si="203">F611</f>
        <v>35</v>
      </c>
      <c r="G610" s="97">
        <f t="shared" si="203"/>
        <v>0</v>
      </c>
      <c r="H610" s="97">
        <f t="shared" si="203"/>
        <v>0</v>
      </c>
    </row>
    <row r="611" spans="1:8" s="20" customFormat="1" ht="26.25" x14ac:dyDescent="0.25">
      <c r="A611" s="47" t="s">
        <v>9</v>
      </c>
      <c r="B611" s="47" t="s">
        <v>140</v>
      </c>
      <c r="C611" s="48"/>
      <c r="D611" s="47"/>
      <c r="E611" s="48" t="s">
        <v>297</v>
      </c>
      <c r="F611" s="98">
        <f t="shared" si="203"/>
        <v>35</v>
      </c>
      <c r="G611" s="98">
        <f t="shared" si="203"/>
        <v>0</v>
      </c>
      <c r="H611" s="98">
        <f t="shared" si="203"/>
        <v>0</v>
      </c>
    </row>
    <row r="612" spans="1:8" s="20" customFormat="1" ht="25.5" x14ac:dyDescent="0.25">
      <c r="A612" s="16" t="s">
        <v>9</v>
      </c>
      <c r="B612" s="16" t="s">
        <v>140</v>
      </c>
      <c r="C612" s="80">
        <v>9900000000</v>
      </c>
      <c r="D612" s="35"/>
      <c r="E612" s="55" t="s">
        <v>203</v>
      </c>
      <c r="F612" s="39">
        <f t="shared" si="203"/>
        <v>35</v>
      </c>
      <c r="G612" s="39">
        <f t="shared" si="203"/>
        <v>0</v>
      </c>
      <c r="H612" s="39">
        <f t="shared" si="203"/>
        <v>0</v>
      </c>
    </row>
    <row r="613" spans="1:8" s="20" customFormat="1" ht="39" x14ac:dyDescent="0.25">
      <c r="A613" s="16" t="s">
        <v>9</v>
      </c>
      <c r="B613" s="16" t="s">
        <v>140</v>
      </c>
      <c r="C613" s="80">
        <v>9940000000</v>
      </c>
      <c r="D613" s="16"/>
      <c r="E613" s="22" t="s">
        <v>56</v>
      </c>
      <c r="F613" s="39">
        <f t="shared" si="203"/>
        <v>35</v>
      </c>
      <c r="G613" s="39">
        <f t="shared" si="203"/>
        <v>0</v>
      </c>
      <c r="H613" s="39">
        <f t="shared" si="203"/>
        <v>0</v>
      </c>
    </row>
    <row r="614" spans="1:8" s="20" customFormat="1" ht="26.25" x14ac:dyDescent="0.25">
      <c r="A614" s="16" t="s">
        <v>9</v>
      </c>
      <c r="B614" s="16" t="s">
        <v>140</v>
      </c>
      <c r="C614" s="80" t="s">
        <v>438</v>
      </c>
      <c r="D614" s="16"/>
      <c r="E614" s="105" t="s">
        <v>12</v>
      </c>
      <c r="F614" s="39">
        <f t="shared" si="203"/>
        <v>35</v>
      </c>
      <c r="G614" s="39">
        <f t="shared" si="203"/>
        <v>0</v>
      </c>
      <c r="H614" s="39">
        <f t="shared" si="203"/>
        <v>0</v>
      </c>
    </row>
    <row r="615" spans="1:8" s="20" customFormat="1" ht="15" x14ac:dyDescent="0.25">
      <c r="A615" s="16" t="s">
        <v>9</v>
      </c>
      <c r="B615" s="16" t="s">
        <v>140</v>
      </c>
      <c r="C615" s="80" t="s">
        <v>438</v>
      </c>
      <c r="D615" s="16" t="s">
        <v>17</v>
      </c>
      <c r="E615" s="103" t="s">
        <v>18</v>
      </c>
      <c r="F615" s="39">
        <v>35</v>
      </c>
      <c r="G615" s="39">
        <v>0</v>
      </c>
      <c r="H615" s="39">
        <v>0</v>
      </c>
    </row>
    <row r="617" spans="1:8" x14ac:dyDescent="0.2">
      <c r="F617" s="109"/>
    </row>
  </sheetData>
  <mergeCells count="9">
    <mergeCell ref="A8:H8"/>
    <mergeCell ref="A11:A13"/>
    <mergeCell ref="B11:B13"/>
    <mergeCell ref="C11:C13"/>
    <mergeCell ref="D11:D13"/>
    <mergeCell ref="E11:E13"/>
    <mergeCell ref="F11:H11"/>
    <mergeCell ref="F12:F13"/>
    <mergeCell ref="G12:H12"/>
  </mergeCells>
  <pageMargins left="0.7" right="0.7" top="0.75" bottom="0.75" header="0.3" footer="0.3"/>
  <pageSetup paperSize="9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733"/>
  <sheetViews>
    <sheetView topLeftCell="B1" zoomScaleNormal="100" workbookViewId="0">
      <selection activeCell="P9" sqref="P9"/>
    </sheetView>
  </sheetViews>
  <sheetFormatPr defaultColWidth="9.140625" defaultRowHeight="12.75" x14ac:dyDescent="0.2"/>
  <cols>
    <col min="1" max="1" width="2.28515625" style="95" hidden="1" customWidth="1"/>
    <col min="2" max="2" width="3.7109375" style="68" customWidth="1"/>
    <col min="3" max="3" width="2.85546875" style="95" customWidth="1"/>
    <col min="4" max="4" width="2.5703125" style="95" customWidth="1"/>
    <col min="5" max="5" width="11.5703125" style="95" customWidth="1"/>
    <col min="6" max="6" width="3.42578125" style="95" customWidth="1"/>
    <col min="7" max="7" width="37.85546875" style="95" customWidth="1"/>
    <col min="8" max="8" width="11" style="95" customWidth="1"/>
    <col min="9" max="9" width="10.28515625" style="95" customWidth="1"/>
    <col min="10" max="10" width="9.5703125" style="95" customWidth="1"/>
    <col min="11" max="16384" width="9.140625" style="95"/>
  </cols>
  <sheetData>
    <row r="1" spans="1:10" s="138" customFormat="1" x14ac:dyDescent="0.2">
      <c r="B1" s="244" t="s">
        <v>138</v>
      </c>
      <c r="C1" s="244"/>
      <c r="G1" s="89" t="s">
        <v>224</v>
      </c>
      <c r="H1" s="90"/>
      <c r="I1" s="90"/>
      <c r="J1" s="90"/>
    </row>
    <row r="2" spans="1:10" s="138" customFormat="1" x14ac:dyDescent="0.2">
      <c r="B2" s="245" t="s">
        <v>190</v>
      </c>
      <c r="C2" s="245"/>
      <c r="G2" s="89" t="s">
        <v>722</v>
      </c>
      <c r="H2" s="89"/>
      <c r="I2" s="90"/>
      <c r="J2" s="90"/>
    </row>
    <row r="3" spans="1:10" s="138" customFormat="1" x14ac:dyDescent="0.2">
      <c r="B3" s="244" t="s">
        <v>181</v>
      </c>
      <c r="C3" s="244"/>
      <c r="G3" s="89" t="s">
        <v>910</v>
      </c>
      <c r="H3" s="89"/>
      <c r="I3" s="90"/>
      <c r="J3" s="90"/>
    </row>
    <row r="4" spans="1:10" x14ac:dyDescent="0.2">
      <c r="G4" s="89" t="s">
        <v>201</v>
      </c>
      <c r="H4" s="89"/>
      <c r="I4" s="90"/>
      <c r="J4" s="90"/>
    </row>
    <row r="5" spans="1:10" x14ac:dyDescent="0.2">
      <c r="G5" s="89" t="s">
        <v>818</v>
      </c>
      <c r="H5" s="89"/>
      <c r="I5" s="90"/>
      <c r="J5" s="90"/>
    </row>
    <row r="6" spans="1:10" x14ac:dyDescent="0.2">
      <c r="G6" s="89"/>
      <c r="H6" s="89"/>
      <c r="I6" s="90"/>
      <c r="J6" s="90"/>
    </row>
    <row r="7" spans="1:10" x14ac:dyDescent="0.2">
      <c r="G7" s="7"/>
      <c r="H7" s="7"/>
    </row>
    <row r="8" spans="1:10" ht="75.75" customHeight="1" x14ac:dyDescent="0.2">
      <c r="A8" s="223" t="s">
        <v>824</v>
      </c>
      <c r="B8" s="242"/>
      <c r="C8" s="242"/>
      <c r="D8" s="242"/>
      <c r="E8" s="242"/>
      <c r="F8" s="242"/>
      <c r="G8" s="242"/>
      <c r="H8" s="242"/>
      <c r="I8" s="243"/>
      <c r="J8" s="243"/>
    </row>
    <row r="9" spans="1:10" ht="15" x14ac:dyDescent="0.2">
      <c r="A9" s="133"/>
      <c r="B9" s="136"/>
      <c r="C9" s="136"/>
      <c r="D9" s="136"/>
      <c r="E9" s="136"/>
      <c r="F9" s="136"/>
      <c r="G9" s="136"/>
      <c r="H9" s="136"/>
    </row>
    <row r="10" spans="1:10" x14ac:dyDescent="0.2">
      <c r="B10" s="248" t="s">
        <v>180</v>
      </c>
      <c r="C10" s="229" t="s">
        <v>169</v>
      </c>
      <c r="D10" s="229" t="s">
        <v>170</v>
      </c>
      <c r="E10" s="229" t="s">
        <v>171</v>
      </c>
      <c r="F10" s="229" t="s">
        <v>165</v>
      </c>
      <c r="G10" s="229" t="s">
        <v>142</v>
      </c>
      <c r="H10" s="235" t="s">
        <v>35</v>
      </c>
      <c r="I10" s="222"/>
      <c r="J10" s="222"/>
    </row>
    <row r="11" spans="1:10" x14ac:dyDescent="0.2">
      <c r="A11" s="246" t="s">
        <v>139</v>
      </c>
      <c r="B11" s="222"/>
      <c r="C11" s="230"/>
      <c r="D11" s="230"/>
      <c r="E11" s="230"/>
      <c r="F11" s="230"/>
      <c r="G11" s="230"/>
      <c r="H11" s="239" t="s">
        <v>539</v>
      </c>
      <c r="I11" s="222" t="s">
        <v>198</v>
      </c>
      <c r="J11" s="222"/>
    </row>
    <row r="12" spans="1:10" x14ac:dyDescent="0.2">
      <c r="A12" s="247"/>
      <c r="B12" s="222"/>
      <c r="C12" s="231"/>
      <c r="D12" s="231"/>
      <c r="E12" s="231"/>
      <c r="F12" s="231"/>
      <c r="G12" s="231"/>
      <c r="H12" s="241"/>
      <c r="I12" s="1" t="s">
        <v>660</v>
      </c>
      <c r="J12" s="1" t="s">
        <v>820</v>
      </c>
    </row>
    <row r="13" spans="1:10" x14ac:dyDescent="0.2">
      <c r="A13" s="2">
        <v>1</v>
      </c>
      <c r="B13" s="69">
        <v>1</v>
      </c>
      <c r="C13" s="69">
        <v>2</v>
      </c>
      <c r="D13" s="69">
        <v>3</v>
      </c>
      <c r="E13" s="69">
        <v>4</v>
      </c>
      <c r="F13" s="69">
        <v>5</v>
      </c>
      <c r="G13" s="69">
        <v>6</v>
      </c>
      <c r="H13" s="69">
        <v>7</v>
      </c>
      <c r="I13" s="69">
        <v>8</v>
      </c>
      <c r="J13" s="69">
        <v>9</v>
      </c>
    </row>
    <row r="14" spans="1:10" ht="18" x14ac:dyDescent="0.25">
      <c r="A14" s="12"/>
      <c r="B14" s="25"/>
      <c r="C14" s="12"/>
      <c r="D14" s="12"/>
      <c r="E14" s="12"/>
      <c r="F14" s="12"/>
      <c r="G14" s="9" t="s">
        <v>144</v>
      </c>
      <c r="H14" s="59">
        <f>H15+H25+H32+H477+H608+H713</f>
        <v>1004669.3999999998</v>
      </c>
      <c r="I14" s="59">
        <f>I15+I25+I32+I477+I608+I713</f>
        <v>885540.79999999993</v>
      </c>
      <c r="J14" s="59">
        <f>J15+J25+J32+J477+J608+J713</f>
        <v>890250.3</v>
      </c>
    </row>
    <row r="15" spans="1:10" ht="36" x14ac:dyDescent="0.25">
      <c r="A15" s="3">
        <v>1</v>
      </c>
      <c r="B15" s="96">
        <v>936</v>
      </c>
      <c r="C15" s="13"/>
      <c r="D15" s="13"/>
      <c r="E15" s="13"/>
      <c r="F15" s="13"/>
      <c r="G15" s="14" t="s">
        <v>193</v>
      </c>
      <c r="H15" s="97">
        <f t="shared" ref="H15:J18" si="0">H16</f>
        <v>3877.9</v>
      </c>
      <c r="I15" s="97">
        <f t="shared" si="0"/>
        <v>3877.9</v>
      </c>
      <c r="J15" s="97">
        <f t="shared" si="0"/>
        <v>3877.9</v>
      </c>
    </row>
    <row r="16" spans="1:10" ht="15.75" x14ac:dyDescent="0.25">
      <c r="A16" s="3"/>
      <c r="B16" s="96"/>
      <c r="C16" s="4" t="s">
        <v>140</v>
      </c>
      <c r="D16" s="11"/>
      <c r="E16" s="11"/>
      <c r="F16" s="11"/>
      <c r="G16" s="49" t="s">
        <v>143</v>
      </c>
      <c r="H16" s="97">
        <f t="shared" si="0"/>
        <v>3877.9</v>
      </c>
      <c r="I16" s="97">
        <f t="shared" si="0"/>
        <v>3877.9</v>
      </c>
      <c r="J16" s="97">
        <f t="shared" si="0"/>
        <v>3877.9</v>
      </c>
    </row>
    <row r="17" spans="1:10" ht="64.5" x14ac:dyDescent="0.25">
      <c r="A17" s="29"/>
      <c r="B17" s="24"/>
      <c r="C17" s="30" t="s">
        <v>140</v>
      </c>
      <c r="D17" s="30" t="s">
        <v>145</v>
      </c>
      <c r="E17" s="31"/>
      <c r="F17" s="31"/>
      <c r="G17" s="48" t="s">
        <v>179</v>
      </c>
      <c r="H17" s="43">
        <f t="shared" si="0"/>
        <v>3877.9</v>
      </c>
      <c r="I17" s="43">
        <f t="shared" si="0"/>
        <v>3877.9</v>
      </c>
      <c r="J17" s="43">
        <f t="shared" si="0"/>
        <v>3877.9</v>
      </c>
    </row>
    <row r="18" spans="1:10" ht="25.5" x14ac:dyDescent="0.2">
      <c r="A18" s="1"/>
      <c r="B18" s="25"/>
      <c r="C18" s="16" t="s">
        <v>140</v>
      </c>
      <c r="D18" s="16" t="s">
        <v>145</v>
      </c>
      <c r="E18" s="80">
        <v>9900000000</v>
      </c>
      <c r="F18" s="21"/>
      <c r="G18" s="55" t="s">
        <v>203</v>
      </c>
      <c r="H18" s="41">
        <f t="shared" si="0"/>
        <v>3877.9</v>
      </c>
      <c r="I18" s="41">
        <f t="shared" si="0"/>
        <v>3877.9</v>
      </c>
      <c r="J18" s="41">
        <f t="shared" si="0"/>
        <v>3877.9</v>
      </c>
    </row>
    <row r="19" spans="1:10" ht="38.25" x14ac:dyDescent="0.2">
      <c r="A19" s="1"/>
      <c r="B19" s="25"/>
      <c r="C19" s="16" t="s">
        <v>140</v>
      </c>
      <c r="D19" s="16" t="s">
        <v>145</v>
      </c>
      <c r="E19" s="80">
        <v>9990000000</v>
      </c>
      <c r="F19" s="16"/>
      <c r="G19" s="54" t="s">
        <v>37</v>
      </c>
      <c r="H19" s="41">
        <f t="shared" ref="H19:I19" si="1">H20+H22</f>
        <v>3877.9</v>
      </c>
      <c r="I19" s="41">
        <f t="shared" si="1"/>
        <v>3877.9</v>
      </c>
      <c r="J19" s="41">
        <f t="shared" ref="J19" si="2">J20+J22</f>
        <v>3877.9</v>
      </c>
    </row>
    <row r="20" spans="1:10" x14ac:dyDescent="0.2">
      <c r="A20" s="1"/>
      <c r="B20" s="25"/>
      <c r="C20" s="16" t="s">
        <v>140</v>
      </c>
      <c r="D20" s="16" t="s">
        <v>145</v>
      </c>
      <c r="E20" s="80" t="s">
        <v>195</v>
      </c>
      <c r="F20" s="16"/>
      <c r="G20" s="103" t="s">
        <v>194</v>
      </c>
      <c r="H20" s="41">
        <f t="shared" ref="H20:J20" si="3">H21</f>
        <v>1319.6</v>
      </c>
      <c r="I20" s="41">
        <f t="shared" si="3"/>
        <v>1319.6</v>
      </c>
      <c r="J20" s="41">
        <f t="shared" si="3"/>
        <v>1319.6</v>
      </c>
    </row>
    <row r="21" spans="1:10" ht="38.25" x14ac:dyDescent="0.2">
      <c r="A21" s="1"/>
      <c r="B21" s="25"/>
      <c r="C21" s="16" t="s">
        <v>140</v>
      </c>
      <c r="D21" s="16" t="s">
        <v>145</v>
      </c>
      <c r="E21" s="80" t="s">
        <v>195</v>
      </c>
      <c r="F21" s="16" t="s">
        <v>105</v>
      </c>
      <c r="G21" s="55" t="s">
        <v>106</v>
      </c>
      <c r="H21" s="39">
        <v>1319.6</v>
      </c>
      <c r="I21" s="39">
        <v>1319.6</v>
      </c>
      <c r="J21" s="39">
        <v>1319.6</v>
      </c>
    </row>
    <row r="22" spans="1:10" x14ac:dyDescent="0.2">
      <c r="A22" s="1"/>
      <c r="B22" s="25"/>
      <c r="C22" s="16" t="s">
        <v>140</v>
      </c>
      <c r="D22" s="16" t="s">
        <v>145</v>
      </c>
      <c r="E22" s="80" t="s">
        <v>51</v>
      </c>
      <c r="F22" s="21"/>
      <c r="G22" s="22" t="s">
        <v>36</v>
      </c>
      <c r="H22" s="41">
        <f>SUM(H23:H24)</f>
        <v>2558.3000000000002</v>
      </c>
      <c r="I22" s="41">
        <f>SUM(I23:I24)</f>
        <v>2558.3000000000002</v>
      </c>
      <c r="J22" s="41">
        <f>SUM(J23:J24)</f>
        <v>2558.3000000000002</v>
      </c>
    </row>
    <row r="23" spans="1:10" ht="38.25" x14ac:dyDescent="0.2">
      <c r="A23" s="1"/>
      <c r="B23" s="25"/>
      <c r="C23" s="16" t="s">
        <v>140</v>
      </c>
      <c r="D23" s="16" t="s">
        <v>145</v>
      </c>
      <c r="E23" s="80" t="s">
        <v>51</v>
      </c>
      <c r="F23" s="16" t="s">
        <v>105</v>
      </c>
      <c r="G23" s="55" t="s">
        <v>106</v>
      </c>
      <c r="H23" s="39">
        <v>2455.5</v>
      </c>
      <c r="I23" s="39">
        <v>2455.5</v>
      </c>
      <c r="J23" s="39">
        <v>2455.5</v>
      </c>
    </row>
    <row r="24" spans="1:10" ht="38.25" x14ac:dyDescent="0.2">
      <c r="A24" s="1"/>
      <c r="B24" s="25"/>
      <c r="C24" s="16" t="s">
        <v>140</v>
      </c>
      <c r="D24" s="16" t="s">
        <v>145</v>
      </c>
      <c r="E24" s="80" t="s">
        <v>51</v>
      </c>
      <c r="F24" s="85" t="s">
        <v>327</v>
      </c>
      <c r="G24" s="103" t="s">
        <v>328</v>
      </c>
      <c r="H24" s="39">
        <f>98.8+4</f>
        <v>102.8</v>
      </c>
      <c r="I24" s="39">
        <f t="shared" ref="I24:J24" si="4">98.8+4</f>
        <v>102.8</v>
      </c>
      <c r="J24" s="39">
        <f t="shared" si="4"/>
        <v>102.8</v>
      </c>
    </row>
    <row r="25" spans="1:10" ht="47.25" x14ac:dyDescent="0.25">
      <c r="A25" s="162"/>
      <c r="B25" s="96">
        <v>939</v>
      </c>
      <c r="C25" s="13"/>
      <c r="D25" s="13"/>
      <c r="E25" s="13"/>
      <c r="F25" s="13"/>
      <c r="G25" s="10" t="s">
        <v>304</v>
      </c>
      <c r="H25" s="97">
        <f t="shared" ref="H25:J25" si="5">H26</f>
        <v>1421.1</v>
      </c>
      <c r="I25" s="97">
        <f t="shared" si="5"/>
        <v>1421.1</v>
      </c>
      <c r="J25" s="97">
        <f t="shared" si="5"/>
        <v>1421.1</v>
      </c>
    </row>
    <row r="26" spans="1:10" ht="15.75" x14ac:dyDescent="0.25">
      <c r="A26" s="162"/>
      <c r="B26" s="96"/>
      <c r="C26" s="4" t="s">
        <v>140</v>
      </c>
      <c r="D26" s="11"/>
      <c r="E26" s="11"/>
      <c r="F26" s="11"/>
      <c r="G26" s="49" t="s">
        <v>143</v>
      </c>
      <c r="H26" s="97">
        <f t="shared" ref="H26:J26" si="6">H27</f>
        <v>1421.1</v>
      </c>
      <c r="I26" s="97">
        <f t="shared" si="6"/>
        <v>1421.1</v>
      </c>
      <c r="J26" s="97">
        <f t="shared" si="6"/>
        <v>1421.1</v>
      </c>
    </row>
    <row r="27" spans="1:10" ht="51" x14ac:dyDescent="0.2">
      <c r="A27" s="162"/>
      <c r="B27" s="24"/>
      <c r="C27" s="30" t="s">
        <v>140</v>
      </c>
      <c r="D27" s="30" t="s">
        <v>148</v>
      </c>
      <c r="E27" s="31"/>
      <c r="F27" s="31"/>
      <c r="G27" s="46" t="s">
        <v>177</v>
      </c>
      <c r="H27" s="98">
        <f t="shared" ref="H27:J27" si="7">H28</f>
        <v>1421.1</v>
      </c>
      <c r="I27" s="98">
        <f t="shared" si="7"/>
        <v>1421.1</v>
      </c>
      <c r="J27" s="98">
        <f t="shared" si="7"/>
        <v>1421.1</v>
      </c>
    </row>
    <row r="28" spans="1:10" ht="38.25" x14ac:dyDescent="0.2">
      <c r="A28" s="162"/>
      <c r="B28" s="24"/>
      <c r="C28" s="16" t="s">
        <v>140</v>
      </c>
      <c r="D28" s="85" t="s">
        <v>148</v>
      </c>
      <c r="E28" s="80">
        <v>9990000000</v>
      </c>
      <c r="F28" s="16"/>
      <c r="G28" s="54" t="s">
        <v>37</v>
      </c>
      <c r="H28" s="39">
        <f t="shared" ref="H28:J28" si="8">H29</f>
        <v>1421.1</v>
      </c>
      <c r="I28" s="39">
        <f t="shared" si="8"/>
        <v>1421.1</v>
      </c>
      <c r="J28" s="39">
        <f t="shared" si="8"/>
        <v>1421.1</v>
      </c>
    </row>
    <row r="29" spans="1:10" ht="25.5" x14ac:dyDescent="0.2">
      <c r="A29" s="1"/>
      <c r="B29" s="25"/>
      <c r="C29" s="16" t="s">
        <v>140</v>
      </c>
      <c r="D29" s="85" t="s">
        <v>148</v>
      </c>
      <c r="E29" s="80" t="s">
        <v>52</v>
      </c>
      <c r="F29" s="21"/>
      <c r="G29" s="134" t="s">
        <v>304</v>
      </c>
      <c r="H29" s="41">
        <f>H30+H31</f>
        <v>1421.1</v>
      </c>
      <c r="I29" s="41">
        <f>I30+I31</f>
        <v>1421.1</v>
      </c>
      <c r="J29" s="41">
        <f>J30+J31</f>
        <v>1421.1</v>
      </c>
    </row>
    <row r="30" spans="1:10" ht="38.25" x14ac:dyDescent="0.2">
      <c r="A30" s="1"/>
      <c r="B30" s="25"/>
      <c r="C30" s="16" t="s">
        <v>140</v>
      </c>
      <c r="D30" s="85" t="s">
        <v>148</v>
      </c>
      <c r="E30" s="80" t="s">
        <v>52</v>
      </c>
      <c r="F30" s="16" t="s">
        <v>105</v>
      </c>
      <c r="G30" s="134" t="s">
        <v>130</v>
      </c>
      <c r="H30" s="39">
        <v>1417.6</v>
      </c>
      <c r="I30" s="39">
        <v>1417.6</v>
      </c>
      <c r="J30" s="39">
        <v>1417.6</v>
      </c>
    </row>
    <row r="31" spans="1:10" ht="38.25" x14ac:dyDescent="0.2">
      <c r="A31" s="1"/>
      <c r="B31" s="25"/>
      <c r="C31" s="16" t="s">
        <v>140</v>
      </c>
      <c r="D31" s="85" t="s">
        <v>148</v>
      </c>
      <c r="E31" s="80" t="s">
        <v>52</v>
      </c>
      <c r="F31" s="85" t="s">
        <v>327</v>
      </c>
      <c r="G31" s="103" t="s">
        <v>328</v>
      </c>
      <c r="H31" s="39">
        <v>3.5</v>
      </c>
      <c r="I31" s="39">
        <v>3.5</v>
      </c>
      <c r="J31" s="39">
        <v>3.5</v>
      </c>
    </row>
    <row r="32" spans="1:10" s="8" customFormat="1" ht="54" x14ac:dyDescent="0.25">
      <c r="A32" s="3">
        <v>2</v>
      </c>
      <c r="B32" s="96">
        <v>937</v>
      </c>
      <c r="C32" s="13"/>
      <c r="D32" s="13"/>
      <c r="E32" s="13"/>
      <c r="F32" s="13"/>
      <c r="G32" s="14" t="s">
        <v>298</v>
      </c>
      <c r="H32" s="59">
        <f>H33+H105+H156+H253+H427+H462</f>
        <v>376610</v>
      </c>
      <c r="I32" s="59">
        <f>I33+I105+I156+I253+I427+I462</f>
        <v>285127.7</v>
      </c>
      <c r="J32" s="59">
        <f>J33+J105+J156+J253+J427+J462</f>
        <v>288086.00000000006</v>
      </c>
    </row>
    <row r="33" spans="1:10" ht="15.75" x14ac:dyDescent="0.25">
      <c r="A33" s="3"/>
      <c r="B33" s="96"/>
      <c r="C33" s="4" t="s">
        <v>140</v>
      </c>
      <c r="D33" s="11"/>
      <c r="E33" s="11"/>
      <c r="F33" s="11"/>
      <c r="G33" s="15" t="s">
        <v>143</v>
      </c>
      <c r="H33" s="97">
        <f>H34+H39+H50+H55+H59</f>
        <v>90598</v>
      </c>
      <c r="I33" s="97">
        <f t="shared" ref="I33:J33" si="9">I34+I39+I50+I55+I59</f>
        <v>85294.400000000009</v>
      </c>
      <c r="J33" s="97">
        <f t="shared" si="9"/>
        <v>85212.800000000003</v>
      </c>
    </row>
    <row r="34" spans="1:10" ht="51.75" x14ac:dyDescent="0.25">
      <c r="A34" s="3"/>
      <c r="B34" s="96"/>
      <c r="C34" s="30" t="s">
        <v>140</v>
      </c>
      <c r="D34" s="30" t="s">
        <v>141</v>
      </c>
      <c r="E34" s="30"/>
      <c r="F34" s="30"/>
      <c r="G34" s="46" t="s">
        <v>22</v>
      </c>
      <c r="H34" s="40">
        <f t="shared" ref="H34:J34" si="10">H35</f>
        <v>1577.6</v>
      </c>
      <c r="I34" s="40">
        <f t="shared" si="10"/>
        <v>1577.6</v>
      </c>
      <c r="J34" s="40">
        <f t="shared" si="10"/>
        <v>1577.6</v>
      </c>
    </row>
    <row r="35" spans="1:10" ht="25.5" x14ac:dyDescent="0.25">
      <c r="A35" s="3"/>
      <c r="B35" s="96"/>
      <c r="C35" s="16" t="s">
        <v>140</v>
      </c>
      <c r="D35" s="16" t="s">
        <v>141</v>
      </c>
      <c r="E35" s="80">
        <v>9900000000</v>
      </c>
      <c r="F35" s="16"/>
      <c r="G35" s="55" t="s">
        <v>202</v>
      </c>
      <c r="H35" s="41">
        <f t="shared" ref="H35:I35" si="11">H37</f>
        <v>1577.6</v>
      </c>
      <c r="I35" s="41">
        <f t="shared" si="11"/>
        <v>1577.6</v>
      </c>
      <c r="J35" s="41">
        <f t="shared" ref="J35" si="12">J37</f>
        <v>1577.6</v>
      </c>
    </row>
    <row r="36" spans="1:10" ht="38.25" x14ac:dyDescent="0.25">
      <c r="A36" s="3"/>
      <c r="B36" s="96"/>
      <c r="C36" s="16" t="s">
        <v>140</v>
      </c>
      <c r="D36" s="16" t="s">
        <v>141</v>
      </c>
      <c r="E36" s="80">
        <v>9980000000</v>
      </c>
      <c r="F36" s="16"/>
      <c r="G36" s="54" t="s">
        <v>38</v>
      </c>
      <c r="H36" s="41">
        <f t="shared" ref="H36:J37" si="13">H37</f>
        <v>1577.6</v>
      </c>
      <c r="I36" s="41">
        <f t="shared" si="13"/>
        <v>1577.6</v>
      </c>
      <c r="J36" s="41">
        <f t="shared" si="13"/>
        <v>1577.6</v>
      </c>
    </row>
    <row r="37" spans="1:10" ht="15.75" x14ac:dyDescent="0.25">
      <c r="A37" s="3"/>
      <c r="B37" s="96"/>
      <c r="C37" s="16" t="s">
        <v>140</v>
      </c>
      <c r="D37" s="16" t="s">
        <v>141</v>
      </c>
      <c r="E37" s="80" t="s">
        <v>196</v>
      </c>
      <c r="F37" s="16"/>
      <c r="G37" s="105" t="s">
        <v>166</v>
      </c>
      <c r="H37" s="39">
        <f t="shared" si="13"/>
        <v>1577.6</v>
      </c>
      <c r="I37" s="39">
        <f t="shared" si="13"/>
        <v>1577.6</v>
      </c>
      <c r="J37" s="39">
        <f t="shared" si="13"/>
        <v>1577.6</v>
      </c>
    </row>
    <row r="38" spans="1:10" ht="39" x14ac:dyDescent="0.25">
      <c r="A38" s="3"/>
      <c r="B38" s="96"/>
      <c r="C38" s="16" t="s">
        <v>140</v>
      </c>
      <c r="D38" s="16" t="s">
        <v>141</v>
      </c>
      <c r="E38" s="80" t="s">
        <v>196</v>
      </c>
      <c r="F38" s="16" t="s">
        <v>105</v>
      </c>
      <c r="G38" s="134" t="s">
        <v>130</v>
      </c>
      <c r="H38" s="39">
        <v>1577.6</v>
      </c>
      <c r="I38" s="39">
        <v>1577.6</v>
      </c>
      <c r="J38" s="39">
        <v>1577.6</v>
      </c>
    </row>
    <row r="39" spans="1:10" s="26" customFormat="1" ht="76.5" x14ac:dyDescent="0.2">
      <c r="A39" s="23"/>
      <c r="B39" s="24"/>
      <c r="C39" s="30" t="s">
        <v>140</v>
      </c>
      <c r="D39" s="30" t="s">
        <v>146</v>
      </c>
      <c r="E39" s="30"/>
      <c r="F39" s="30"/>
      <c r="G39" s="46" t="s">
        <v>176</v>
      </c>
      <c r="H39" s="40">
        <f t="shared" ref="H39:J39" si="14">H40</f>
        <v>44863.8</v>
      </c>
      <c r="I39" s="40">
        <f t="shared" si="14"/>
        <v>44867.000000000007</v>
      </c>
      <c r="J39" s="40">
        <f t="shared" si="14"/>
        <v>44870.3</v>
      </c>
    </row>
    <row r="40" spans="1:10" ht="25.5" x14ac:dyDescent="0.2">
      <c r="A40" s="1"/>
      <c r="B40" s="25"/>
      <c r="C40" s="16" t="s">
        <v>140</v>
      </c>
      <c r="D40" s="16" t="s">
        <v>146</v>
      </c>
      <c r="E40" s="80">
        <v>9900000000</v>
      </c>
      <c r="F40" s="16"/>
      <c r="G40" s="55" t="s">
        <v>202</v>
      </c>
      <c r="H40" s="39">
        <f>H41+H45</f>
        <v>44863.8</v>
      </c>
      <c r="I40" s="39">
        <f t="shared" ref="I40:J40" si="15">I41+I45</f>
        <v>44867.000000000007</v>
      </c>
      <c r="J40" s="39">
        <f t="shared" si="15"/>
        <v>44870.3</v>
      </c>
    </row>
    <row r="41" spans="1:10" ht="25.5" x14ac:dyDescent="0.2">
      <c r="A41" s="1"/>
      <c r="B41" s="25"/>
      <c r="C41" s="16" t="s">
        <v>140</v>
      </c>
      <c r="D41" s="16" t="s">
        <v>146</v>
      </c>
      <c r="E41" s="80">
        <v>9930000000</v>
      </c>
      <c r="F41" s="16"/>
      <c r="G41" s="22" t="s">
        <v>58</v>
      </c>
      <c r="H41" s="39">
        <f t="shared" ref="H41:J41" si="16">H42</f>
        <v>385.1</v>
      </c>
      <c r="I41" s="39">
        <f t="shared" si="16"/>
        <v>388.3</v>
      </c>
      <c r="J41" s="39">
        <f t="shared" si="16"/>
        <v>391.6</v>
      </c>
    </row>
    <row r="42" spans="1:10" ht="63.75" x14ac:dyDescent="0.2">
      <c r="A42" s="1"/>
      <c r="B42" s="25"/>
      <c r="C42" s="16" t="s">
        <v>140</v>
      </c>
      <c r="D42" s="16" t="s">
        <v>146</v>
      </c>
      <c r="E42" s="80">
        <v>9930010510</v>
      </c>
      <c r="F42" s="16"/>
      <c r="G42" s="22" t="s">
        <v>20</v>
      </c>
      <c r="H42" s="39">
        <f>H43+H44</f>
        <v>385.1</v>
      </c>
      <c r="I42" s="39">
        <f>I43+I44</f>
        <v>388.3</v>
      </c>
      <c r="J42" s="39">
        <f>J43+J44</f>
        <v>391.6</v>
      </c>
    </row>
    <row r="43" spans="1:10" ht="38.25" x14ac:dyDescent="0.2">
      <c r="A43" s="1"/>
      <c r="B43" s="25"/>
      <c r="C43" s="16" t="s">
        <v>140</v>
      </c>
      <c r="D43" s="16" t="s">
        <v>146</v>
      </c>
      <c r="E43" s="80">
        <v>9930010510</v>
      </c>
      <c r="F43" s="16" t="s">
        <v>105</v>
      </c>
      <c r="G43" s="108" t="s">
        <v>106</v>
      </c>
      <c r="H43" s="39">
        <v>375.5</v>
      </c>
      <c r="I43" s="39">
        <v>375.5</v>
      </c>
      <c r="J43" s="39">
        <v>375.5</v>
      </c>
    </row>
    <row r="44" spans="1:10" ht="38.25" x14ac:dyDescent="0.2">
      <c r="A44" s="1"/>
      <c r="B44" s="25"/>
      <c r="C44" s="16" t="s">
        <v>140</v>
      </c>
      <c r="D44" s="16" t="s">
        <v>146</v>
      </c>
      <c r="E44" s="80">
        <v>9930010510</v>
      </c>
      <c r="F44" s="85" t="s">
        <v>327</v>
      </c>
      <c r="G44" s="103" t="s">
        <v>328</v>
      </c>
      <c r="H44" s="39">
        <v>9.6</v>
      </c>
      <c r="I44" s="39">
        <v>12.8</v>
      </c>
      <c r="J44" s="39">
        <v>16.100000000000001</v>
      </c>
    </row>
    <row r="45" spans="1:10" ht="38.25" x14ac:dyDescent="0.2">
      <c r="A45" s="1"/>
      <c r="B45" s="25"/>
      <c r="C45" s="16" t="s">
        <v>140</v>
      </c>
      <c r="D45" s="16" t="s">
        <v>146</v>
      </c>
      <c r="E45" s="80">
        <v>9980000000</v>
      </c>
      <c r="F45" s="16"/>
      <c r="G45" s="54" t="s">
        <v>38</v>
      </c>
      <c r="H45" s="39">
        <f t="shared" ref="H45:J45" si="17">H46</f>
        <v>44478.700000000004</v>
      </c>
      <c r="I45" s="39">
        <f t="shared" si="17"/>
        <v>44478.700000000004</v>
      </c>
      <c r="J45" s="39">
        <f t="shared" si="17"/>
        <v>44478.700000000004</v>
      </c>
    </row>
    <row r="46" spans="1:10" x14ac:dyDescent="0.2">
      <c r="A46" s="1"/>
      <c r="B46" s="25"/>
      <c r="C46" s="16" t="s">
        <v>140</v>
      </c>
      <c r="D46" s="16" t="s">
        <v>146</v>
      </c>
      <c r="E46" s="80" t="s">
        <v>53</v>
      </c>
      <c r="F46" s="21"/>
      <c r="G46" s="22" t="s">
        <v>167</v>
      </c>
      <c r="H46" s="39">
        <f>SUM(H47:H49)</f>
        <v>44478.700000000004</v>
      </c>
      <c r="I46" s="39">
        <f>SUM(I47:I49)</f>
        <v>44478.700000000004</v>
      </c>
      <c r="J46" s="39">
        <f>SUM(J47:J49)</f>
        <v>44478.700000000004</v>
      </c>
    </row>
    <row r="47" spans="1:10" ht="38.25" x14ac:dyDescent="0.2">
      <c r="A47" s="1"/>
      <c r="B47" s="25"/>
      <c r="C47" s="16" t="s">
        <v>140</v>
      </c>
      <c r="D47" s="16" t="s">
        <v>146</v>
      </c>
      <c r="E47" s="80" t="s">
        <v>53</v>
      </c>
      <c r="F47" s="16" t="s">
        <v>105</v>
      </c>
      <c r="G47" s="55" t="s">
        <v>106</v>
      </c>
      <c r="H47" s="39">
        <v>41587.800000000003</v>
      </c>
      <c r="I47" s="39">
        <v>41587.800000000003</v>
      </c>
      <c r="J47" s="39">
        <v>41587.800000000003</v>
      </c>
    </row>
    <row r="48" spans="1:10" ht="38.25" x14ac:dyDescent="0.2">
      <c r="A48" s="1"/>
      <c r="B48" s="25"/>
      <c r="C48" s="16" t="s">
        <v>140</v>
      </c>
      <c r="D48" s="16" t="s">
        <v>146</v>
      </c>
      <c r="E48" s="80" t="s">
        <v>53</v>
      </c>
      <c r="F48" s="85" t="s">
        <v>327</v>
      </c>
      <c r="G48" s="103" t="s">
        <v>328</v>
      </c>
      <c r="H48" s="39">
        <v>2846.5</v>
      </c>
      <c r="I48" s="39">
        <v>2846.5</v>
      </c>
      <c r="J48" s="39">
        <v>2846.5</v>
      </c>
    </row>
    <row r="49" spans="1:10" x14ac:dyDescent="0.2">
      <c r="A49" s="1"/>
      <c r="B49" s="25"/>
      <c r="C49" s="16" t="s">
        <v>140</v>
      </c>
      <c r="D49" s="16" t="s">
        <v>146</v>
      </c>
      <c r="E49" s="80" t="s">
        <v>53</v>
      </c>
      <c r="F49" s="85" t="s">
        <v>184</v>
      </c>
      <c r="G49" s="103" t="s">
        <v>185</v>
      </c>
      <c r="H49" s="41">
        <v>44.4</v>
      </c>
      <c r="I49" s="41">
        <v>44.4</v>
      </c>
      <c r="J49" s="41">
        <v>44.4</v>
      </c>
    </row>
    <row r="50" spans="1:10" ht="14.25" x14ac:dyDescent="0.2">
      <c r="A50" s="1"/>
      <c r="B50" s="25"/>
      <c r="C50" s="35" t="s">
        <v>140</v>
      </c>
      <c r="D50" s="35" t="s">
        <v>147</v>
      </c>
      <c r="E50" s="35"/>
      <c r="F50" s="35"/>
      <c r="G50" s="46" t="s">
        <v>455</v>
      </c>
      <c r="H50" s="42">
        <f t="shared" ref="H50:J50" si="18">SUM(H51)</f>
        <v>15.6</v>
      </c>
      <c r="I50" s="42">
        <f t="shared" si="18"/>
        <v>94.3</v>
      </c>
      <c r="J50" s="42">
        <f t="shared" si="18"/>
        <v>7.5</v>
      </c>
    </row>
    <row r="51" spans="1:10" ht="25.5" x14ac:dyDescent="0.2">
      <c r="A51" s="1"/>
      <c r="B51" s="25"/>
      <c r="C51" s="16" t="s">
        <v>140</v>
      </c>
      <c r="D51" s="85" t="s">
        <v>147</v>
      </c>
      <c r="E51" s="80">
        <v>9900000000</v>
      </c>
      <c r="F51" s="16"/>
      <c r="G51" s="55" t="s">
        <v>203</v>
      </c>
      <c r="H51" s="39">
        <f t="shared" ref="H51:J53" si="19">H52</f>
        <v>15.6</v>
      </c>
      <c r="I51" s="39">
        <f t="shared" si="19"/>
        <v>94.3</v>
      </c>
      <c r="J51" s="39">
        <f t="shared" si="19"/>
        <v>7.5</v>
      </c>
    </row>
    <row r="52" spans="1:10" ht="25.5" x14ac:dyDescent="0.2">
      <c r="A52" s="1"/>
      <c r="B52" s="25"/>
      <c r="C52" s="16" t="s">
        <v>140</v>
      </c>
      <c r="D52" s="85" t="s">
        <v>147</v>
      </c>
      <c r="E52" s="80">
        <v>9930000000</v>
      </c>
      <c r="F52" s="16"/>
      <c r="G52" s="22" t="s">
        <v>58</v>
      </c>
      <c r="H52" s="39">
        <f t="shared" si="19"/>
        <v>15.6</v>
      </c>
      <c r="I52" s="39">
        <f t="shared" si="19"/>
        <v>94.3</v>
      </c>
      <c r="J52" s="39">
        <f t="shared" si="19"/>
        <v>7.5</v>
      </c>
    </row>
    <row r="53" spans="1:10" ht="63.75" x14ac:dyDescent="0.2">
      <c r="A53" s="1"/>
      <c r="B53" s="25"/>
      <c r="C53" s="16" t="s">
        <v>140</v>
      </c>
      <c r="D53" s="85" t="s">
        <v>147</v>
      </c>
      <c r="E53" s="80">
        <v>9930051200</v>
      </c>
      <c r="F53" s="16"/>
      <c r="G53" s="54" t="s">
        <v>430</v>
      </c>
      <c r="H53" s="39">
        <f t="shared" si="19"/>
        <v>15.6</v>
      </c>
      <c r="I53" s="39">
        <f t="shared" si="19"/>
        <v>94.3</v>
      </c>
      <c r="J53" s="39">
        <f t="shared" si="19"/>
        <v>7.5</v>
      </c>
    </row>
    <row r="54" spans="1:10" ht="38.25" x14ac:dyDescent="0.2">
      <c r="A54" s="1"/>
      <c r="B54" s="25"/>
      <c r="C54" s="16" t="s">
        <v>140</v>
      </c>
      <c r="D54" s="85" t="s">
        <v>147</v>
      </c>
      <c r="E54" s="80">
        <v>9930051200</v>
      </c>
      <c r="F54" s="85" t="s">
        <v>327</v>
      </c>
      <c r="G54" s="103" t="s">
        <v>328</v>
      </c>
      <c r="H54" s="119">
        <v>15.6</v>
      </c>
      <c r="I54" s="119">
        <v>94.3</v>
      </c>
      <c r="J54" s="119">
        <v>7.5</v>
      </c>
    </row>
    <row r="55" spans="1:10" ht="25.5" x14ac:dyDescent="0.2">
      <c r="A55" s="162"/>
      <c r="B55" s="25"/>
      <c r="C55" s="35" t="s">
        <v>140</v>
      </c>
      <c r="D55" s="35" t="s">
        <v>156</v>
      </c>
      <c r="E55" s="35"/>
      <c r="F55" s="35"/>
      <c r="G55" s="214" t="s">
        <v>826</v>
      </c>
      <c r="H55" s="42">
        <f t="shared" ref="H55:J57" si="20">H56</f>
        <v>1844.8</v>
      </c>
      <c r="I55" s="42">
        <f t="shared" si="20"/>
        <v>0</v>
      </c>
      <c r="J55" s="42">
        <f t="shared" si="20"/>
        <v>0</v>
      </c>
    </row>
    <row r="56" spans="1:10" ht="25.5" x14ac:dyDescent="0.2">
      <c r="A56" s="162"/>
      <c r="B56" s="25"/>
      <c r="C56" s="16" t="s">
        <v>140</v>
      </c>
      <c r="D56" s="85" t="s">
        <v>156</v>
      </c>
      <c r="E56" s="16" t="s">
        <v>32</v>
      </c>
      <c r="F56" s="16"/>
      <c r="G56" s="105" t="s">
        <v>56</v>
      </c>
      <c r="H56" s="42">
        <f t="shared" si="20"/>
        <v>1844.8</v>
      </c>
      <c r="I56" s="42">
        <f t="shared" si="20"/>
        <v>0</v>
      </c>
      <c r="J56" s="42">
        <f t="shared" si="20"/>
        <v>0</v>
      </c>
    </row>
    <row r="57" spans="1:10" ht="25.5" x14ac:dyDescent="0.2">
      <c r="A57" s="162"/>
      <c r="B57" s="25"/>
      <c r="C57" s="16" t="s">
        <v>140</v>
      </c>
      <c r="D57" s="85" t="s">
        <v>156</v>
      </c>
      <c r="E57" s="80" t="s">
        <v>825</v>
      </c>
      <c r="F57" s="21"/>
      <c r="G57" s="170" t="s">
        <v>826</v>
      </c>
      <c r="H57" s="39">
        <f t="shared" si="20"/>
        <v>1844.8</v>
      </c>
      <c r="I57" s="39">
        <f t="shared" si="20"/>
        <v>0</v>
      </c>
      <c r="J57" s="39">
        <f t="shared" si="20"/>
        <v>0</v>
      </c>
    </row>
    <row r="58" spans="1:10" x14ac:dyDescent="0.2">
      <c r="A58" s="162"/>
      <c r="B58" s="25"/>
      <c r="C58" s="16" t="s">
        <v>140</v>
      </c>
      <c r="D58" s="85" t="s">
        <v>156</v>
      </c>
      <c r="E58" s="80" t="s">
        <v>825</v>
      </c>
      <c r="F58" s="85" t="s">
        <v>854</v>
      </c>
      <c r="G58" s="103" t="s">
        <v>855</v>
      </c>
      <c r="H58" s="39">
        <v>1844.8</v>
      </c>
      <c r="I58" s="39">
        <v>0</v>
      </c>
      <c r="J58" s="39">
        <v>0</v>
      </c>
    </row>
    <row r="59" spans="1:10" s="26" customFormat="1" ht="14.25" x14ac:dyDescent="0.2">
      <c r="A59" s="23"/>
      <c r="B59" s="24"/>
      <c r="C59" s="30" t="s">
        <v>140</v>
      </c>
      <c r="D59" s="30" t="s">
        <v>9</v>
      </c>
      <c r="E59" s="33"/>
      <c r="F59" s="33"/>
      <c r="G59" s="46" t="s">
        <v>149</v>
      </c>
      <c r="H59" s="40">
        <f>H60+H81</f>
        <v>42296.2</v>
      </c>
      <c r="I59" s="40">
        <f t="shared" ref="I59:J59" si="21">I60+I81</f>
        <v>38755.5</v>
      </c>
      <c r="J59" s="40">
        <f t="shared" si="21"/>
        <v>38757.4</v>
      </c>
    </row>
    <row r="60" spans="1:10" ht="50.25" customHeight="1" x14ac:dyDescent="0.2">
      <c r="A60" s="1"/>
      <c r="B60" s="25"/>
      <c r="C60" s="16" t="s">
        <v>140</v>
      </c>
      <c r="D60" s="16" t="s">
        <v>9</v>
      </c>
      <c r="E60" s="73" t="s">
        <v>114</v>
      </c>
      <c r="F60" s="16"/>
      <c r="G60" s="53" t="s">
        <v>567</v>
      </c>
      <c r="H60" s="101">
        <f t="shared" ref="H60:J60" si="22">H61</f>
        <v>7353.2</v>
      </c>
      <c r="I60" s="101">
        <f t="shared" si="22"/>
        <v>4388</v>
      </c>
      <c r="J60" s="101">
        <f t="shared" si="22"/>
        <v>4388</v>
      </c>
    </row>
    <row r="61" spans="1:10" ht="27" customHeight="1" x14ac:dyDescent="0.2">
      <c r="A61" s="1"/>
      <c r="B61" s="25"/>
      <c r="C61" s="16" t="s">
        <v>140</v>
      </c>
      <c r="D61" s="16" t="s">
        <v>9</v>
      </c>
      <c r="E61" s="52" t="s">
        <v>115</v>
      </c>
      <c r="F61" s="16"/>
      <c r="G61" s="48" t="s">
        <v>227</v>
      </c>
      <c r="H61" s="98">
        <f t="shared" ref="H61:I61" si="23">H62+H65</f>
        <v>7353.2</v>
      </c>
      <c r="I61" s="98">
        <f t="shared" si="23"/>
        <v>4388</v>
      </c>
      <c r="J61" s="98">
        <f t="shared" ref="J61" si="24">J62+J65</f>
        <v>4388</v>
      </c>
    </row>
    <row r="62" spans="1:10" ht="38.25" x14ac:dyDescent="0.2">
      <c r="A62" s="1"/>
      <c r="B62" s="25"/>
      <c r="C62" s="16" t="s">
        <v>140</v>
      </c>
      <c r="D62" s="16" t="s">
        <v>9</v>
      </c>
      <c r="E62" s="21" t="s">
        <v>380</v>
      </c>
      <c r="F62" s="16"/>
      <c r="G62" s="105" t="s">
        <v>381</v>
      </c>
      <c r="H62" s="104">
        <f t="shared" ref="H62:J62" si="25">H63</f>
        <v>250</v>
      </c>
      <c r="I62" s="104">
        <f t="shared" si="25"/>
        <v>250</v>
      </c>
      <c r="J62" s="104">
        <f t="shared" si="25"/>
        <v>250</v>
      </c>
    </row>
    <row r="63" spans="1:10" ht="38.25" x14ac:dyDescent="0.2">
      <c r="A63" s="1"/>
      <c r="B63" s="25"/>
      <c r="C63" s="16" t="s">
        <v>140</v>
      </c>
      <c r="D63" s="16" t="s">
        <v>9</v>
      </c>
      <c r="E63" s="85" t="s">
        <v>229</v>
      </c>
      <c r="F63" s="16"/>
      <c r="G63" s="102" t="s">
        <v>228</v>
      </c>
      <c r="H63" s="41">
        <f>H64</f>
        <v>250</v>
      </c>
      <c r="I63" s="41">
        <f>I64</f>
        <v>250</v>
      </c>
      <c r="J63" s="41">
        <f>J64</f>
        <v>250</v>
      </c>
    </row>
    <row r="64" spans="1:10" ht="38.25" x14ac:dyDescent="0.2">
      <c r="A64" s="1"/>
      <c r="B64" s="25"/>
      <c r="C64" s="16" t="s">
        <v>140</v>
      </c>
      <c r="D64" s="16" t="s">
        <v>9</v>
      </c>
      <c r="E64" s="85" t="s">
        <v>229</v>
      </c>
      <c r="F64" s="85" t="s">
        <v>327</v>
      </c>
      <c r="G64" s="103" t="s">
        <v>328</v>
      </c>
      <c r="H64" s="41">
        <v>250</v>
      </c>
      <c r="I64" s="41">
        <v>250</v>
      </c>
      <c r="J64" s="41">
        <v>250</v>
      </c>
    </row>
    <row r="65" spans="1:10" ht="63.75" x14ac:dyDescent="0.2">
      <c r="A65" s="1"/>
      <c r="B65" s="25"/>
      <c r="C65" s="16" t="s">
        <v>140</v>
      </c>
      <c r="D65" s="16" t="s">
        <v>9</v>
      </c>
      <c r="E65" s="21" t="s">
        <v>382</v>
      </c>
      <c r="F65" s="85"/>
      <c r="G65" s="105" t="s">
        <v>383</v>
      </c>
      <c r="H65" s="41">
        <f t="shared" ref="H65:I65" si="26">H66+H68+H70</f>
        <v>7103.2</v>
      </c>
      <c r="I65" s="41">
        <f t="shared" si="26"/>
        <v>4138</v>
      </c>
      <c r="J65" s="41">
        <f t="shared" ref="J65" si="27">J66+J68+J70</f>
        <v>4138</v>
      </c>
    </row>
    <row r="66" spans="1:10" ht="51" x14ac:dyDescent="0.2">
      <c r="A66" s="1"/>
      <c r="B66" s="25"/>
      <c r="C66" s="16" t="s">
        <v>140</v>
      </c>
      <c r="D66" s="16" t="s">
        <v>9</v>
      </c>
      <c r="E66" s="74" t="s">
        <v>116</v>
      </c>
      <c r="F66" s="16"/>
      <c r="G66" s="102" t="s">
        <v>230</v>
      </c>
      <c r="H66" s="41">
        <f>H67</f>
        <v>100</v>
      </c>
      <c r="I66" s="41">
        <f>I67</f>
        <v>100</v>
      </c>
      <c r="J66" s="41">
        <f>J67</f>
        <v>100</v>
      </c>
    </row>
    <row r="67" spans="1:10" ht="38.25" x14ac:dyDescent="0.2">
      <c r="A67" s="1"/>
      <c r="B67" s="25"/>
      <c r="C67" s="16" t="s">
        <v>140</v>
      </c>
      <c r="D67" s="16" t="s">
        <v>9</v>
      </c>
      <c r="E67" s="74" t="s">
        <v>116</v>
      </c>
      <c r="F67" s="85" t="s">
        <v>327</v>
      </c>
      <c r="G67" s="103" t="s">
        <v>328</v>
      </c>
      <c r="H67" s="41">
        <v>100</v>
      </c>
      <c r="I67" s="41">
        <v>100</v>
      </c>
      <c r="J67" s="41">
        <v>100</v>
      </c>
    </row>
    <row r="68" spans="1:10" ht="76.5" x14ac:dyDescent="0.2">
      <c r="A68" s="1"/>
      <c r="B68" s="25"/>
      <c r="C68" s="16" t="s">
        <v>140</v>
      </c>
      <c r="D68" s="16" t="s">
        <v>9</v>
      </c>
      <c r="E68" s="74" t="s">
        <v>117</v>
      </c>
      <c r="F68" s="16"/>
      <c r="G68" s="102" t="s">
        <v>231</v>
      </c>
      <c r="H68" s="41">
        <f>H69</f>
        <v>134</v>
      </c>
      <c r="I68" s="41">
        <f>I69</f>
        <v>110</v>
      </c>
      <c r="J68" s="41">
        <f>J69</f>
        <v>110</v>
      </c>
    </row>
    <row r="69" spans="1:10" ht="38.25" x14ac:dyDescent="0.2">
      <c r="A69" s="1"/>
      <c r="B69" s="25"/>
      <c r="C69" s="16" t="s">
        <v>140</v>
      </c>
      <c r="D69" s="16" t="s">
        <v>9</v>
      </c>
      <c r="E69" s="74" t="s">
        <v>117</v>
      </c>
      <c r="F69" s="85" t="s">
        <v>327</v>
      </c>
      <c r="G69" s="103" t="s">
        <v>328</v>
      </c>
      <c r="H69" s="41">
        <v>134</v>
      </c>
      <c r="I69" s="41">
        <v>110</v>
      </c>
      <c r="J69" s="41">
        <v>110</v>
      </c>
    </row>
    <row r="70" spans="1:10" ht="38.25" x14ac:dyDescent="0.2">
      <c r="A70" s="1"/>
      <c r="B70" s="25"/>
      <c r="C70" s="16" t="s">
        <v>140</v>
      </c>
      <c r="D70" s="16" t="s">
        <v>9</v>
      </c>
      <c r="E70" s="74" t="s">
        <v>118</v>
      </c>
      <c r="F70" s="16"/>
      <c r="G70" s="102" t="s">
        <v>232</v>
      </c>
      <c r="H70" s="41">
        <f>SUM(H71:H71)</f>
        <v>6869.2</v>
      </c>
      <c r="I70" s="41">
        <f>SUM(I71:I71)</f>
        <v>3928</v>
      </c>
      <c r="J70" s="41">
        <f>SUM(J71:J71)</f>
        <v>3928</v>
      </c>
    </row>
    <row r="71" spans="1:10" ht="38.25" x14ac:dyDescent="0.2">
      <c r="A71" s="1"/>
      <c r="B71" s="25"/>
      <c r="C71" s="16" t="s">
        <v>140</v>
      </c>
      <c r="D71" s="16" t="s">
        <v>9</v>
      </c>
      <c r="E71" s="74" t="s">
        <v>118</v>
      </c>
      <c r="F71" s="85" t="s">
        <v>327</v>
      </c>
      <c r="G71" s="103" t="s">
        <v>328</v>
      </c>
      <c r="H71" s="41">
        <f>5444.5+1424.7</f>
        <v>6869.2</v>
      </c>
      <c r="I71" s="41">
        <v>3928</v>
      </c>
      <c r="J71" s="41">
        <v>3928</v>
      </c>
    </row>
    <row r="72" spans="1:10" ht="51" x14ac:dyDescent="0.2">
      <c r="A72" s="162"/>
      <c r="B72" s="25"/>
      <c r="C72" s="5" t="s">
        <v>140</v>
      </c>
      <c r="D72" s="5" t="s">
        <v>9</v>
      </c>
      <c r="E72" s="73" t="s">
        <v>87</v>
      </c>
      <c r="F72" s="16"/>
      <c r="G72" s="53" t="s">
        <v>564</v>
      </c>
      <c r="H72" s="125">
        <f t="shared" ref="H72:J73" si="28">H73</f>
        <v>0</v>
      </c>
      <c r="I72" s="125">
        <f t="shared" si="28"/>
        <v>0</v>
      </c>
      <c r="J72" s="125">
        <f t="shared" si="28"/>
        <v>0</v>
      </c>
    </row>
    <row r="73" spans="1:10" ht="51" x14ac:dyDescent="0.2">
      <c r="A73" s="162"/>
      <c r="B73" s="25"/>
      <c r="C73" s="16" t="s">
        <v>140</v>
      </c>
      <c r="D73" s="16" t="s">
        <v>9</v>
      </c>
      <c r="E73" s="52" t="s">
        <v>682</v>
      </c>
      <c r="F73" s="16"/>
      <c r="G73" s="60" t="s">
        <v>683</v>
      </c>
      <c r="H73" s="98">
        <f t="shared" si="28"/>
        <v>0</v>
      </c>
      <c r="I73" s="98">
        <f t="shared" si="28"/>
        <v>0</v>
      </c>
      <c r="J73" s="98">
        <f t="shared" si="28"/>
        <v>0</v>
      </c>
    </row>
    <row r="74" spans="1:10" ht="63.75" x14ac:dyDescent="0.2">
      <c r="A74" s="162"/>
      <c r="B74" s="25"/>
      <c r="C74" s="16" t="s">
        <v>140</v>
      </c>
      <c r="D74" s="16" t="s">
        <v>9</v>
      </c>
      <c r="E74" s="21" t="s">
        <v>684</v>
      </c>
      <c r="F74" s="16"/>
      <c r="G74" s="103" t="s">
        <v>685</v>
      </c>
      <c r="H74" s="104">
        <f t="shared" ref="H74:I74" si="29">H75+H77+H79</f>
        <v>0</v>
      </c>
      <c r="I74" s="104">
        <f t="shared" si="29"/>
        <v>0</v>
      </c>
      <c r="J74" s="104">
        <f t="shared" ref="J74" si="30">J75+J77+J79</f>
        <v>0</v>
      </c>
    </row>
    <row r="75" spans="1:10" ht="51" x14ac:dyDescent="0.2">
      <c r="A75" s="162"/>
      <c r="B75" s="25"/>
      <c r="C75" s="16" t="s">
        <v>140</v>
      </c>
      <c r="D75" s="16" t="s">
        <v>9</v>
      </c>
      <c r="E75" s="21" t="s">
        <v>686</v>
      </c>
      <c r="F75" s="85"/>
      <c r="G75" s="103" t="s">
        <v>679</v>
      </c>
      <c r="H75" s="41">
        <f>H76</f>
        <v>0</v>
      </c>
      <c r="I75" s="41">
        <f>I76</f>
        <v>0</v>
      </c>
      <c r="J75" s="41">
        <f>J76</f>
        <v>0</v>
      </c>
    </row>
    <row r="76" spans="1:10" ht="38.25" x14ac:dyDescent="0.2">
      <c r="A76" s="162"/>
      <c r="B76" s="25"/>
      <c r="C76" s="16" t="s">
        <v>140</v>
      </c>
      <c r="D76" s="16" t="s">
        <v>9</v>
      </c>
      <c r="E76" s="21" t="s">
        <v>686</v>
      </c>
      <c r="F76" s="85" t="s">
        <v>327</v>
      </c>
      <c r="G76" s="103" t="s">
        <v>328</v>
      </c>
      <c r="H76" s="41">
        <v>0</v>
      </c>
      <c r="I76" s="39">
        <v>0</v>
      </c>
      <c r="J76" s="39">
        <v>0</v>
      </c>
    </row>
    <row r="77" spans="1:10" ht="76.5" x14ac:dyDescent="0.2">
      <c r="A77" s="162"/>
      <c r="B77" s="25"/>
      <c r="C77" s="16" t="s">
        <v>140</v>
      </c>
      <c r="D77" s="16" t="s">
        <v>9</v>
      </c>
      <c r="E77" s="21" t="s">
        <v>734</v>
      </c>
      <c r="F77" s="85"/>
      <c r="G77" s="103" t="s">
        <v>735</v>
      </c>
      <c r="H77" s="41">
        <f>H78</f>
        <v>0</v>
      </c>
      <c r="I77" s="41">
        <f>I78</f>
        <v>0</v>
      </c>
      <c r="J77" s="41">
        <f>J78</f>
        <v>0</v>
      </c>
    </row>
    <row r="78" spans="1:10" ht="38.25" x14ac:dyDescent="0.2">
      <c r="A78" s="162"/>
      <c r="B78" s="25"/>
      <c r="C78" s="16" t="s">
        <v>140</v>
      </c>
      <c r="D78" s="16" t="s">
        <v>9</v>
      </c>
      <c r="E78" s="21" t="s">
        <v>734</v>
      </c>
      <c r="F78" s="85" t="s">
        <v>327</v>
      </c>
      <c r="G78" s="103" t="s">
        <v>328</v>
      </c>
      <c r="H78" s="41">
        <v>0</v>
      </c>
      <c r="I78" s="39">
        <v>0</v>
      </c>
      <c r="J78" s="39"/>
    </row>
    <row r="79" spans="1:10" ht="38.25" x14ac:dyDescent="0.2">
      <c r="A79" s="162"/>
      <c r="B79" s="25"/>
      <c r="C79" s="16" t="s">
        <v>140</v>
      </c>
      <c r="D79" s="16" t="s">
        <v>9</v>
      </c>
      <c r="E79" s="21" t="s">
        <v>737</v>
      </c>
      <c r="F79" s="85"/>
      <c r="G79" s="170" t="s">
        <v>736</v>
      </c>
      <c r="H79" s="41">
        <f>H80</f>
        <v>0</v>
      </c>
      <c r="I79" s="41">
        <f>I80</f>
        <v>0</v>
      </c>
      <c r="J79" s="41">
        <f>J80</f>
        <v>0</v>
      </c>
    </row>
    <row r="80" spans="1:10" ht="38.25" x14ac:dyDescent="0.2">
      <c r="A80" s="162"/>
      <c r="B80" s="25"/>
      <c r="C80" s="16" t="s">
        <v>140</v>
      </c>
      <c r="D80" s="16" t="s">
        <v>9</v>
      </c>
      <c r="E80" s="21" t="s">
        <v>737</v>
      </c>
      <c r="F80" s="85" t="s">
        <v>327</v>
      </c>
      <c r="G80" s="103" t="s">
        <v>328</v>
      </c>
      <c r="H80" s="41">
        <v>0</v>
      </c>
      <c r="I80" s="39">
        <v>0</v>
      </c>
      <c r="J80" s="39"/>
    </row>
    <row r="81" spans="1:10" ht="25.5" x14ac:dyDescent="0.2">
      <c r="A81" s="1"/>
      <c r="B81" s="25"/>
      <c r="C81" s="5" t="s">
        <v>140</v>
      </c>
      <c r="D81" s="5" t="s">
        <v>9</v>
      </c>
      <c r="E81" s="87">
        <v>9900000000</v>
      </c>
      <c r="F81" s="5"/>
      <c r="G81" s="88" t="s">
        <v>202</v>
      </c>
      <c r="H81" s="101">
        <f>H82+H88+H93+H101</f>
        <v>34943</v>
      </c>
      <c r="I81" s="101">
        <f>I82+I88+I93+I101</f>
        <v>34367.5</v>
      </c>
      <c r="J81" s="101">
        <f>J82+J88+J93+J101</f>
        <v>34369.4</v>
      </c>
    </row>
    <row r="82" spans="1:10" ht="25.5" x14ac:dyDescent="0.2">
      <c r="A82" s="1"/>
      <c r="B82" s="25"/>
      <c r="C82" s="16" t="s">
        <v>140</v>
      </c>
      <c r="D82" s="16" t="s">
        <v>9</v>
      </c>
      <c r="E82" s="80">
        <v>9930000000</v>
      </c>
      <c r="F82" s="16"/>
      <c r="G82" s="22" t="s">
        <v>58</v>
      </c>
      <c r="H82" s="39">
        <f>H83+H86</f>
        <v>777.2</v>
      </c>
      <c r="I82" s="39">
        <f t="shared" ref="I82:J82" si="31">I83+I86</f>
        <v>201.70000000000002</v>
      </c>
      <c r="J82" s="39">
        <f t="shared" si="31"/>
        <v>203.60000000000002</v>
      </c>
    </row>
    <row r="83" spans="1:10" ht="38.25" x14ac:dyDescent="0.2">
      <c r="A83" s="1"/>
      <c r="B83" s="25"/>
      <c r="C83" s="16" t="s">
        <v>140</v>
      </c>
      <c r="D83" s="16" t="s">
        <v>9</v>
      </c>
      <c r="E83" s="80">
        <v>9930010540</v>
      </c>
      <c r="F83" s="16"/>
      <c r="G83" s="22" t="s">
        <v>21</v>
      </c>
      <c r="H83" s="39">
        <f>H84+H85</f>
        <v>199.8</v>
      </c>
      <c r="I83" s="39">
        <f>I84+I85</f>
        <v>201.70000000000002</v>
      </c>
      <c r="J83" s="39">
        <f>J84+J85</f>
        <v>203.60000000000002</v>
      </c>
    </row>
    <row r="84" spans="1:10" ht="38.25" x14ac:dyDescent="0.2">
      <c r="A84" s="1"/>
      <c r="B84" s="25"/>
      <c r="C84" s="16" t="s">
        <v>140</v>
      </c>
      <c r="D84" s="16" t="s">
        <v>9</v>
      </c>
      <c r="E84" s="80">
        <v>9930010540</v>
      </c>
      <c r="F84" s="16" t="s">
        <v>105</v>
      </c>
      <c r="G84" s="108" t="s">
        <v>106</v>
      </c>
      <c r="H84" s="39">
        <v>171.3</v>
      </c>
      <c r="I84" s="39">
        <v>171.3</v>
      </c>
      <c r="J84" s="39">
        <v>171.3</v>
      </c>
    </row>
    <row r="85" spans="1:10" ht="38.25" x14ac:dyDescent="0.2">
      <c r="A85" s="1"/>
      <c r="B85" s="25"/>
      <c r="C85" s="16" t="s">
        <v>140</v>
      </c>
      <c r="D85" s="16" t="s">
        <v>9</v>
      </c>
      <c r="E85" s="80">
        <v>9930010540</v>
      </c>
      <c r="F85" s="85" t="s">
        <v>327</v>
      </c>
      <c r="G85" s="103" t="s">
        <v>328</v>
      </c>
      <c r="H85" s="39">
        <v>28.5</v>
      </c>
      <c r="I85" s="39">
        <v>30.4</v>
      </c>
      <c r="J85" s="39">
        <v>32.299999999999997</v>
      </c>
    </row>
    <row r="86" spans="1:10" ht="25.5" x14ac:dyDescent="0.2">
      <c r="A86" s="162"/>
      <c r="B86" s="25"/>
      <c r="C86" s="16" t="s">
        <v>140</v>
      </c>
      <c r="D86" s="16" t="s">
        <v>9</v>
      </c>
      <c r="E86" s="80">
        <v>9930054690</v>
      </c>
      <c r="F86" s="85"/>
      <c r="G86" s="103" t="s">
        <v>880</v>
      </c>
      <c r="H86" s="39">
        <f>H87</f>
        <v>577.4</v>
      </c>
      <c r="I86" s="39">
        <f t="shared" ref="I86:J86" si="32">I87</f>
        <v>0</v>
      </c>
      <c r="J86" s="39">
        <f t="shared" si="32"/>
        <v>0</v>
      </c>
    </row>
    <row r="87" spans="1:10" ht="38.25" x14ac:dyDescent="0.2">
      <c r="A87" s="162"/>
      <c r="B87" s="25"/>
      <c r="C87" s="16" t="s">
        <v>140</v>
      </c>
      <c r="D87" s="16" t="s">
        <v>9</v>
      </c>
      <c r="E87" s="80">
        <v>9930054690</v>
      </c>
      <c r="F87" s="85" t="s">
        <v>327</v>
      </c>
      <c r="G87" s="103" t="s">
        <v>328</v>
      </c>
      <c r="H87" s="39">
        <v>577.4</v>
      </c>
      <c r="I87" s="39">
        <v>0</v>
      </c>
      <c r="J87" s="39">
        <v>0</v>
      </c>
    </row>
    <row r="88" spans="1:10" ht="25.5" x14ac:dyDescent="0.2">
      <c r="A88" s="1"/>
      <c r="B88" s="25"/>
      <c r="C88" s="16" t="s">
        <v>140</v>
      </c>
      <c r="D88" s="16" t="s">
        <v>9</v>
      </c>
      <c r="E88" s="16" t="s">
        <v>32</v>
      </c>
      <c r="F88" s="16"/>
      <c r="G88" s="105" t="s">
        <v>56</v>
      </c>
      <c r="H88" s="39">
        <f>H89</f>
        <v>1202</v>
      </c>
      <c r="I88" s="39">
        <f t="shared" ref="I88:J88" si="33">I89</f>
        <v>1202</v>
      </c>
      <c r="J88" s="39">
        <f t="shared" si="33"/>
        <v>1202</v>
      </c>
    </row>
    <row r="89" spans="1:10" ht="25.5" x14ac:dyDescent="0.2">
      <c r="A89" s="1"/>
      <c r="B89" s="25"/>
      <c r="C89" s="16" t="s">
        <v>140</v>
      </c>
      <c r="D89" s="16" t="s">
        <v>9</v>
      </c>
      <c r="E89" s="84" t="s">
        <v>295</v>
      </c>
      <c r="F89" s="16"/>
      <c r="G89" s="105" t="s">
        <v>57</v>
      </c>
      <c r="H89" s="39">
        <f>SUM(H90:H92)</f>
        <v>1202</v>
      </c>
      <c r="I89" s="39">
        <f>SUM(I90:I92)</f>
        <v>1202</v>
      </c>
      <c r="J89" s="39">
        <f>SUM(J90:J92)</f>
        <v>1202</v>
      </c>
    </row>
    <row r="90" spans="1:10" ht="38.25" x14ac:dyDescent="0.2">
      <c r="A90" s="1"/>
      <c r="B90" s="25"/>
      <c r="C90" s="16" t="s">
        <v>140</v>
      </c>
      <c r="D90" s="16" t="s">
        <v>9</v>
      </c>
      <c r="E90" s="84" t="s">
        <v>295</v>
      </c>
      <c r="F90" s="85" t="s">
        <v>327</v>
      </c>
      <c r="G90" s="103" t="s">
        <v>328</v>
      </c>
      <c r="H90" s="39">
        <v>241</v>
      </c>
      <c r="I90" s="39">
        <v>241</v>
      </c>
      <c r="J90" s="39">
        <v>241</v>
      </c>
    </row>
    <row r="91" spans="1:10" x14ac:dyDescent="0.2">
      <c r="A91" s="1"/>
      <c r="B91" s="25"/>
      <c r="C91" s="16" t="s">
        <v>140</v>
      </c>
      <c r="D91" s="16" t="s">
        <v>9</v>
      </c>
      <c r="E91" s="84" t="s">
        <v>295</v>
      </c>
      <c r="F91" s="16" t="s">
        <v>133</v>
      </c>
      <c r="G91" s="103" t="s">
        <v>134</v>
      </c>
      <c r="H91" s="39">
        <v>359</v>
      </c>
      <c r="I91" s="39">
        <v>359</v>
      </c>
      <c r="J91" s="39">
        <v>359</v>
      </c>
    </row>
    <row r="92" spans="1:10" x14ac:dyDescent="0.2">
      <c r="A92" s="1"/>
      <c r="B92" s="25"/>
      <c r="C92" s="16" t="s">
        <v>140</v>
      </c>
      <c r="D92" s="16" t="s">
        <v>9</v>
      </c>
      <c r="E92" s="84" t="s">
        <v>295</v>
      </c>
      <c r="F92" s="84" t="s">
        <v>184</v>
      </c>
      <c r="G92" s="103" t="s">
        <v>185</v>
      </c>
      <c r="H92" s="39">
        <v>602</v>
      </c>
      <c r="I92" s="39">
        <v>602</v>
      </c>
      <c r="J92" s="39">
        <v>602</v>
      </c>
    </row>
    <row r="93" spans="1:10" ht="25.5" x14ac:dyDescent="0.2">
      <c r="A93" s="1"/>
      <c r="B93" s="25"/>
      <c r="C93" s="16" t="s">
        <v>140</v>
      </c>
      <c r="D93" s="16" t="s">
        <v>9</v>
      </c>
      <c r="E93" s="85" t="s">
        <v>292</v>
      </c>
      <c r="F93" s="16"/>
      <c r="G93" s="105" t="s">
        <v>293</v>
      </c>
      <c r="H93" s="39">
        <f>H94+H97</f>
        <v>32446.3</v>
      </c>
      <c r="I93" s="39">
        <f>I94+I97</f>
        <v>32446.3</v>
      </c>
      <c r="J93" s="39">
        <f>J94+J97</f>
        <v>32446.3</v>
      </c>
    </row>
    <row r="94" spans="1:10" ht="38.25" x14ac:dyDescent="0.2">
      <c r="A94" s="1"/>
      <c r="B94" s="25"/>
      <c r="C94" s="16" t="s">
        <v>140</v>
      </c>
      <c r="D94" s="16" t="s">
        <v>9</v>
      </c>
      <c r="E94" s="21" t="s">
        <v>294</v>
      </c>
      <c r="F94" s="47"/>
      <c r="G94" s="54" t="s">
        <v>439</v>
      </c>
      <c r="H94" s="41">
        <f>SUM(H95:H96)</f>
        <v>8869.2000000000007</v>
      </c>
      <c r="I94" s="41">
        <f>SUM(I95:I96)</f>
        <v>8869.2000000000007</v>
      </c>
      <c r="J94" s="41">
        <f>SUM(J95:J96)</f>
        <v>8869.2000000000007</v>
      </c>
    </row>
    <row r="95" spans="1:10" ht="25.5" x14ac:dyDescent="0.2">
      <c r="A95" s="1"/>
      <c r="B95" s="25"/>
      <c r="C95" s="16" t="s">
        <v>140</v>
      </c>
      <c r="D95" s="16" t="s">
        <v>9</v>
      </c>
      <c r="E95" s="21" t="s">
        <v>294</v>
      </c>
      <c r="F95" s="16" t="s">
        <v>107</v>
      </c>
      <c r="G95" s="108" t="s">
        <v>183</v>
      </c>
      <c r="H95" s="41">
        <v>8108.8</v>
      </c>
      <c r="I95" s="41">
        <v>8108.8</v>
      </c>
      <c r="J95" s="41">
        <v>8108.8</v>
      </c>
    </row>
    <row r="96" spans="1:10" ht="38.25" x14ac:dyDescent="0.2">
      <c r="A96" s="1"/>
      <c r="B96" s="25"/>
      <c r="C96" s="16" t="s">
        <v>140</v>
      </c>
      <c r="D96" s="16" t="s">
        <v>9</v>
      </c>
      <c r="E96" s="21" t="s">
        <v>294</v>
      </c>
      <c r="F96" s="85" t="s">
        <v>327</v>
      </c>
      <c r="G96" s="103" t="s">
        <v>328</v>
      </c>
      <c r="H96" s="41">
        <v>760.4</v>
      </c>
      <c r="I96" s="41">
        <v>760.4</v>
      </c>
      <c r="J96" s="41">
        <v>760.4</v>
      </c>
    </row>
    <row r="97" spans="1:10" ht="25.5" x14ac:dyDescent="0.2">
      <c r="A97" s="1"/>
      <c r="B97" s="25"/>
      <c r="C97" s="16" t="s">
        <v>140</v>
      </c>
      <c r="D97" s="16" t="s">
        <v>9</v>
      </c>
      <c r="E97" s="21" t="s">
        <v>296</v>
      </c>
      <c r="F97" s="47"/>
      <c r="G97" s="54" t="s">
        <v>440</v>
      </c>
      <c r="H97" s="41">
        <f>SUM(H98:H100)</f>
        <v>23577.1</v>
      </c>
      <c r="I97" s="41">
        <f>SUM(I98:I100)</f>
        <v>23577.1</v>
      </c>
      <c r="J97" s="41">
        <f>SUM(J98:J100)</f>
        <v>23577.1</v>
      </c>
    </row>
    <row r="98" spans="1:10" ht="25.5" x14ac:dyDescent="0.2">
      <c r="A98" s="1"/>
      <c r="B98" s="25"/>
      <c r="C98" s="16" t="s">
        <v>140</v>
      </c>
      <c r="D98" s="16" t="s">
        <v>9</v>
      </c>
      <c r="E98" s="21" t="s">
        <v>296</v>
      </c>
      <c r="F98" s="16" t="s">
        <v>107</v>
      </c>
      <c r="G98" s="108" t="s">
        <v>183</v>
      </c>
      <c r="H98" s="41">
        <v>8142.2</v>
      </c>
      <c r="I98" s="41">
        <v>8142.2</v>
      </c>
      <c r="J98" s="41">
        <v>8142.2</v>
      </c>
    </row>
    <row r="99" spans="1:10" ht="38.25" x14ac:dyDescent="0.2">
      <c r="A99" s="1"/>
      <c r="B99" s="25"/>
      <c r="C99" s="16" t="s">
        <v>140</v>
      </c>
      <c r="D99" s="16" t="s">
        <v>9</v>
      </c>
      <c r="E99" s="21" t="s">
        <v>296</v>
      </c>
      <c r="F99" s="85" t="s">
        <v>327</v>
      </c>
      <c r="G99" s="103" t="s">
        <v>328</v>
      </c>
      <c r="H99" s="41">
        <v>15321.3</v>
      </c>
      <c r="I99" s="41">
        <v>15321.3</v>
      </c>
      <c r="J99" s="41">
        <v>15321.3</v>
      </c>
    </row>
    <row r="100" spans="1:10" x14ac:dyDescent="0.2">
      <c r="A100" s="162"/>
      <c r="B100" s="25"/>
      <c r="C100" s="16" t="s">
        <v>140</v>
      </c>
      <c r="D100" s="16" t="s">
        <v>9</v>
      </c>
      <c r="E100" s="21" t="s">
        <v>296</v>
      </c>
      <c r="F100" s="85" t="s">
        <v>184</v>
      </c>
      <c r="G100" s="103" t="s">
        <v>185</v>
      </c>
      <c r="H100" s="119">
        <v>113.6</v>
      </c>
      <c r="I100" s="119">
        <v>113.6</v>
      </c>
      <c r="J100" s="119">
        <v>113.6</v>
      </c>
    </row>
    <row r="101" spans="1:10" ht="38.25" x14ac:dyDescent="0.2">
      <c r="A101" s="1"/>
      <c r="B101" s="25"/>
      <c r="C101" s="16" t="s">
        <v>140</v>
      </c>
      <c r="D101" s="16" t="s">
        <v>9</v>
      </c>
      <c r="E101" s="80">
        <v>9980000000</v>
      </c>
      <c r="F101" s="16"/>
      <c r="G101" s="54" t="s">
        <v>38</v>
      </c>
      <c r="H101" s="39">
        <f t="shared" ref="H101:J101" si="34">H102</f>
        <v>517.5</v>
      </c>
      <c r="I101" s="39">
        <f t="shared" si="34"/>
        <v>517.5</v>
      </c>
      <c r="J101" s="39">
        <f t="shared" si="34"/>
        <v>517.5</v>
      </c>
    </row>
    <row r="102" spans="1:10" x14ac:dyDescent="0.2">
      <c r="A102" s="1"/>
      <c r="B102" s="25"/>
      <c r="C102" s="16" t="s">
        <v>140</v>
      </c>
      <c r="D102" s="16" t="s">
        <v>9</v>
      </c>
      <c r="E102" s="80" t="s">
        <v>55</v>
      </c>
      <c r="F102" s="16"/>
      <c r="G102" s="110" t="s">
        <v>442</v>
      </c>
      <c r="H102" s="39">
        <f t="shared" ref="H102:I102" si="35">H103+H104</f>
        <v>517.5</v>
      </c>
      <c r="I102" s="39">
        <f t="shared" si="35"/>
        <v>517.5</v>
      </c>
      <c r="J102" s="39">
        <f t="shared" ref="J102" si="36">J103+J104</f>
        <v>517.5</v>
      </c>
    </row>
    <row r="103" spans="1:10" ht="38.25" x14ac:dyDescent="0.2">
      <c r="A103" s="1"/>
      <c r="B103" s="25"/>
      <c r="C103" s="16" t="s">
        <v>140</v>
      </c>
      <c r="D103" s="16" t="s">
        <v>9</v>
      </c>
      <c r="E103" s="80" t="s">
        <v>55</v>
      </c>
      <c r="F103" s="16" t="s">
        <v>105</v>
      </c>
      <c r="G103" s="55" t="s">
        <v>106</v>
      </c>
      <c r="H103" s="39">
        <v>203.6</v>
      </c>
      <c r="I103" s="39">
        <v>203.6</v>
      </c>
      <c r="J103" s="39">
        <v>203.6</v>
      </c>
    </row>
    <row r="104" spans="1:10" ht="38.25" x14ac:dyDescent="0.2">
      <c r="A104" s="1"/>
      <c r="B104" s="25"/>
      <c r="C104" s="16" t="s">
        <v>140</v>
      </c>
      <c r="D104" s="16" t="s">
        <v>9</v>
      </c>
      <c r="E104" s="80" t="s">
        <v>55</v>
      </c>
      <c r="F104" s="85" t="s">
        <v>327</v>
      </c>
      <c r="G104" s="103" t="s">
        <v>328</v>
      </c>
      <c r="H104" s="39">
        <v>313.89999999999998</v>
      </c>
      <c r="I104" s="39">
        <v>313.89999999999998</v>
      </c>
      <c r="J104" s="39">
        <v>313.89999999999998</v>
      </c>
    </row>
    <row r="105" spans="1:10" ht="45" x14ac:dyDescent="0.25">
      <c r="A105" s="3"/>
      <c r="B105" s="96"/>
      <c r="C105" s="4" t="s">
        <v>145</v>
      </c>
      <c r="D105" s="3"/>
      <c r="E105" s="3"/>
      <c r="F105" s="3"/>
      <c r="G105" s="49" t="s">
        <v>150</v>
      </c>
      <c r="H105" s="97">
        <f>H106+H111+H141</f>
        <v>7886.4000000000005</v>
      </c>
      <c r="I105" s="97">
        <f>I106+I111+I141</f>
        <v>7658.0000000000009</v>
      </c>
      <c r="J105" s="97">
        <f>J106+J111+J141</f>
        <v>7615.1</v>
      </c>
    </row>
    <row r="106" spans="1:10" ht="15.75" x14ac:dyDescent="0.25">
      <c r="A106" s="3"/>
      <c r="B106" s="96"/>
      <c r="C106" s="28" t="s">
        <v>145</v>
      </c>
      <c r="D106" s="28" t="s">
        <v>146</v>
      </c>
      <c r="E106" s="28"/>
      <c r="F106" s="34"/>
      <c r="G106" s="46" t="s">
        <v>23</v>
      </c>
      <c r="H106" s="40">
        <f t="shared" ref="H106:I106" si="37">H109</f>
        <v>1124.4000000000001</v>
      </c>
      <c r="I106" s="40">
        <f t="shared" si="37"/>
        <v>1118.3</v>
      </c>
      <c r="J106" s="40">
        <f t="shared" ref="J106" si="38">J109</f>
        <v>1075.4000000000001</v>
      </c>
    </row>
    <row r="107" spans="1:10" ht="25.5" x14ac:dyDescent="0.25">
      <c r="A107" s="3"/>
      <c r="B107" s="96"/>
      <c r="C107" s="16" t="s">
        <v>145</v>
      </c>
      <c r="D107" s="16" t="s">
        <v>146</v>
      </c>
      <c r="E107" s="80">
        <v>9900000000</v>
      </c>
      <c r="F107" s="34"/>
      <c r="G107" s="55" t="s">
        <v>202</v>
      </c>
      <c r="H107" s="41">
        <f t="shared" ref="H107:J108" si="39">H108</f>
        <v>1124.4000000000001</v>
      </c>
      <c r="I107" s="41">
        <f t="shared" si="39"/>
        <v>1118.3</v>
      </c>
      <c r="J107" s="41">
        <f t="shared" si="39"/>
        <v>1075.4000000000001</v>
      </c>
    </row>
    <row r="108" spans="1:10" ht="26.25" x14ac:dyDescent="0.25">
      <c r="A108" s="3"/>
      <c r="B108" s="96"/>
      <c r="C108" s="16" t="s">
        <v>145</v>
      </c>
      <c r="D108" s="16" t="s">
        <v>146</v>
      </c>
      <c r="E108" s="80">
        <v>9930000000</v>
      </c>
      <c r="F108" s="16"/>
      <c r="G108" s="22" t="s">
        <v>58</v>
      </c>
      <c r="H108" s="41">
        <f t="shared" si="39"/>
        <v>1124.4000000000001</v>
      </c>
      <c r="I108" s="41">
        <f t="shared" si="39"/>
        <v>1118.3</v>
      </c>
      <c r="J108" s="41">
        <f t="shared" si="39"/>
        <v>1075.4000000000001</v>
      </c>
    </row>
    <row r="109" spans="1:10" ht="51.75" x14ac:dyDescent="0.25">
      <c r="A109" s="3"/>
      <c r="B109" s="96"/>
      <c r="C109" s="16" t="s">
        <v>145</v>
      </c>
      <c r="D109" s="16" t="s">
        <v>146</v>
      </c>
      <c r="E109" s="80">
        <v>9930059302</v>
      </c>
      <c r="F109" s="16"/>
      <c r="G109" s="168" t="s">
        <v>692</v>
      </c>
      <c r="H109" s="39">
        <f>SUM(H110:H110)</f>
        <v>1124.4000000000001</v>
      </c>
      <c r="I109" s="39">
        <f>SUM(I110:I110)</f>
        <v>1118.3</v>
      </c>
      <c r="J109" s="39">
        <f>SUM(J110:J110)</f>
        <v>1075.4000000000001</v>
      </c>
    </row>
    <row r="110" spans="1:10" ht="38.25" x14ac:dyDescent="0.25">
      <c r="A110" s="3"/>
      <c r="B110" s="96"/>
      <c r="C110" s="16" t="s">
        <v>145</v>
      </c>
      <c r="D110" s="16" t="s">
        <v>146</v>
      </c>
      <c r="E110" s="80">
        <v>9930059302</v>
      </c>
      <c r="F110" s="16" t="s">
        <v>105</v>
      </c>
      <c r="G110" s="55" t="s">
        <v>106</v>
      </c>
      <c r="H110" s="39">
        <v>1124.4000000000001</v>
      </c>
      <c r="I110" s="39">
        <v>1118.3</v>
      </c>
      <c r="J110" s="39">
        <v>1075.4000000000001</v>
      </c>
    </row>
    <row r="111" spans="1:10" ht="51.75" x14ac:dyDescent="0.25">
      <c r="A111" s="3"/>
      <c r="B111" s="96"/>
      <c r="C111" s="28" t="s">
        <v>145</v>
      </c>
      <c r="D111" s="28" t="s">
        <v>162</v>
      </c>
      <c r="E111" s="28"/>
      <c r="F111" s="34"/>
      <c r="G111" s="46" t="s">
        <v>178</v>
      </c>
      <c r="H111" s="40">
        <f>H112+H137</f>
        <v>6605.7000000000007</v>
      </c>
      <c r="I111" s="40">
        <f>I112+I137</f>
        <v>6505.7000000000007</v>
      </c>
      <c r="J111" s="40">
        <f>J112+J137</f>
        <v>6505.7000000000007</v>
      </c>
    </row>
    <row r="112" spans="1:10" ht="64.5" x14ac:dyDescent="0.25">
      <c r="A112" s="3"/>
      <c r="B112" s="96"/>
      <c r="C112" s="21" t="s">
        <v>145</v>
      </c>
      <c r="D112" s="21" t="s">
        <v>162</v>
      </c>
      <c r="E112" s="73" t="s">
        <v>76</v>
      </c>
      <c r="F112" s="16"/>
      <c r="G112" s="64" t="s">
        <v>568</v>
      </c>
      <c r="H112" s="59">
        <f>H113+H119+H125+H131</f>
        <v>1700</v>
      </c>
      <c r="I112" s="59">
        <f>I113+I119+I125+I131</f>
        <v>1600</v>
      </c>
      <c r="J112" s="59">
        <f>J113+J119+J125+J131</f>
        <v>1600</v>
      </c>
    </row>
    <row r="113" spans="1:10" ht="51.75" x14ac:dyDescent="0.25">
      <c r="A113" s="3"/>
      <c r="B113" s="96"/>
      <c r="C113" s="21" t="s">
        <v>145</v>
      </c>
      <c r="D113" s="21" t="s">
        <v>162</v>
      </c>
      <c r="E113" s="52" t="s">
        <v>77</v>
      </c>
      <c r="F113" s="16"/>
      <c r="G113" s="48" t="s">
        <v>498</v>
      </c>
      <c r="H113" s="98">
        <f t="shared" ref="H113" si="40">H115+H117</f>
        <v>80</v>
      </c>
      <c r="I113" s="98">
        <f t="shared" ref="I113:J113" si="41">I115+I117</f>
        <v>80</v>
      </c>
      <c r="J113" s="98">
        <f t="shared" si="41"/>
        <v>80</v>
      </c>
    </row>
    <row r="114" spans="1:10" ht="64.5" x14ac:dyDescent="0.25">
      <c r="A114" s="3"/>
      <c r="B114" s="96"/>
      <c r="C114" s="21" t="s">
        <v>145</v>
      </c>
      <c r="D114" s="21" t="s">
        <v>162</v>
      </c>
      <c r="E114" s="21" t="s">
        <v>338</v>
      </c>
      <c r="F114" s="16"/>
      <c r="G114" s="105" t="s">
        <v>459</v>
      </c>
      <c r="H114" s="104">
        <f t="shared" ref="H114:I114" si="42">H115+H117</f>
        <v>80</v>
      </c>
      <c r="I114" s="104">
        <f t="shared" si="42"/>
        <v>80</v>
      </c>
      <c r="J114" s="104">
        <f t="shared" ref="J114" si="43">J115+J117</f>
        <v>80</v>
      </c>
    </row>
    <row r="115" spans="1:10" ht="27.75" customHeight="1" x14ac:dyDescent="0.25">
      <c r="A115" s="3"/>
      <c r="B115" s="96"/>
      <c r="C115" s="21" t="s">
        <v>145</v>
      </c>
      <c r="D115" s="21" t="s">
        <v>162</v>
      </c>
      <c r="E115" s="74" t="s">
        <v>75</v>
      </c>
      <c r="F115" s="16"/>
      <c r="G115" s="105" t="s">
        <v>337</v>
      </c>
      <c r="H115" s="39">
        <f>H116</f>
        <v>49</v>
      </c>
      <c r="I115" s="39">
        <f>I116</f>
        <v>40</v>
      </c>
      <c r="J115" s="39">
        <f>J116</f>
        <v>40</v>
      </c>
    </row>
    <row r="116" spans="1:10" ht="38.25" x14ac:dyDescent="0.25">
      <c r="A116" s="3"/>
      <c r="B116" s="96"/>
      <c r="C116" s="21" t="s">
        <v>145</v>
      </c>
      <c r="D116" s="21" t="s">
        <v>162</v>
      </c>
      <c r="E116" s="74" t="s">
        <v>75</v>
      </c>
      <c r="F116" s="85" t="s">
        <v>327</v>
      </c>
      <c r="G116" s="103" t="s">
        <v>328</v>
      </c>
      <c r="H116" s="39">
        <v>49</v>
      </c>
      <c r="I116" s="39">
        <v>40</v>
      </c>
      <c r="J116" s="39">
        <v>40</v>
      </c>
    </row>
    <row r="117" spans="1:10" ht="51.75" x14ac:dyDescent="0.25">
      <c r="A117" s="3"/>
      <c r="B117" s="96"/>
      <c r="C117" s="21" t="s">
        <v>145</v>
      </c>
      <c r="D117" s="21" t="s">
        <v>162</v>
      </c>
      <c r="E117" s="74" t="s">
        <v>78</v>
      </c>
      <c r="F117" s="16"/>
      <c r="G117" s="105" t="s">
        <v>312</v>
      </c>
      <c r="H117" s="41">
        <f>H118</f>
        <v>31</v>
      </c>
      <c r="I117" s="41">
        <f>I118</f>
        <v>40</v>
      </c>
      <c r="J117" s="41">
        <f>J118</f>
        <v>40</v>
      </c>
    </row>
    <row r="118" spans="1:10" ht="38.25" x14ac:dyDescent="0.25">
      <c r="A118" s="3"/>
      <c r="B118" s="96"/>
      <c r="C118" s="21" t="s">
        <v>145</v>
      </c>
      <c r="D118" s="21" t="s">
        <v>162</v>
      </c>
      <c r="E118" s="74" t="s">
        <v>78</v>
      </c>
      <c r="F118" s="85" t="s">
        <v>327</v>
      </c>
      <c r="G118" s="103" t="s">
        <v>328</v>
      </c>
      <c r="H118" s="41">
        <v>31</v>
      </c>
      <c r="I118" s="41">
        <v>40</v>
      </c>
      <c r="J118" s="41">
        <v>40</v>
      </c>
    </row>
    <row r="119" spans="1:10" ht="39" x14ac:dyDescent="0.25">
      <c r="A119" s="3"/>
      <c r="B119" s="96"/>
      <c r="C119" s="21" t="s">
        <v>145</v>
      </c>
      <c r="D119" s="21" t="s">
        <v>162</v>
      </c>
      <c r="E119" s="52" t="s">
        <v>79</v>
      </c>
      <c r="F119" s="16"/>
      <c r="G119" s="48" t="s">
        <v>301</v>
      </c>
      <c r="H119" s="98">
        <f t="shared" ref="H119:J119" si="44">H120</f>
        <v>1600</v>
      </c>
      <c r="I119" s="98">
        <f t="shared" si="44"/>
        <v>1500</v>
      </c>
      <c r="J119" s="98">
        <f t="shared" si="44"/>
        <v>1500</v>
      </c>
    </row>
    <row r="120" spans="1:10" ht="51.75" x14ac:dyDescent="0.25">
      <c r="A120" s="3"/>
      <c r="B120" s="96"/>
      <c r="C120" s="21" t="s">
        <v>145</v>
      </c>
      <c r="D120" s="21" t="s">
        <v>162</v>
      </c>
      <c r="E120" s="21" t="s">
        <v>79</v>
      </c>
      <c r="F120" s="16"/>
      <c r="G120" s="105" t="s">
        <v>339</v>
      </c>
      <c r="H120" s="104">
        <f t="shared" ref="H120:I120" si="45">H121+H123</f>
        <v>1600</v>
      </c>
      <c r="I120" s="104">
        <f t="shared" si="45"/>
        <v>1500</v>
      </c>
      <c r="J120" s="104">
        <f t="shared" ref="J120" si="46">J121+J123</f>
        <v>1500</v>
      </c>
    </row>
    <row r="121" spans="1:10" ht="51" x14ac:dyDescent="0.25">
      <c r="A121" s="3"/>
      <c r="B121" s="96"/>
      <c r="C121" s="21" t="s">
        <v>145</v>
      </c>
      <c r="D121" s="21" t="s">
        <v>162</v>
      </c>
      <c r="E121" s="74" t="s">
        <v>80</v>
      </c>
      <c r="F121" s="16"/>
      <c r="G121" s="103" t="s">
        <v>622</v>
      </c>
      <c r="H121" s="41">
        <f>H122</f>
        <v>916.8</v>
      </c>
      <c r="I121" s="41">
        <f>I122</f>
        <v>916.8</v>
      </c>
      <c r="J121" s="41">
        <f>J122</f>
        <v>916.8</v>
      </c>
    </row>
    <row r="122" spans="1:10" ht="38.25" x14ac:dyDescent="0.25">
      <c r="A122" s="3"/>
      <c r="B122" s="96"/>
      <c r="C122" s="21" t="s">
        <v>145</v>
      </c>
      <c r="D122" s="21" t="s">
        <v>162</v>
      </c>
      <c r="E122" s="74" t="s">
        <v>80</v>
      </c>
      <c r="F122" s="85" t="s">
        <v>327</v>
      </c>
      <c r="G122" s="103" t="s">
        <v>328</v>
      </c>
      <c r="H122" s="41">
        <v>916.8</v>
      </c>
      <c r="I122" s="41">
        <v>916.8</v>
      </c>
      <c r="J122" s="41">
        <v>916.8</v>
      </c>
    </row>
    <row r="123" spans="1:10" ht="38.25" x14ac:dyDescent="0.25">
      <c r="A123" s="3"/>
      <c r="B123" s="96"/>
      <c r="C123" s="21" t="s">
        <v>145</v>
      </c>
      <c r="D123" s="21" t="s">
        <v>162</v>
      </c>
      <c r="E123" s="74" t="s">
        <v>620</v>
      </c>
      <c r="F123" s="16"/>
      <c r="G123" s="103" t="s">
        <v>621</v>
      </c>
      <c r="H123" s="41">
        <f>SUM(H124:H124)</f>
        <v>683.2</v>
      </c>
      <c r="I123" s="41">
        <f>SUM(I124:I124)</f>
        <v>583.20000000000005</v>
      </c>
      <c r="J123" s="41">
        <f>SUM(J124:J124)</f>
        <v>583.20000000000005</v>
      </c>
    </row>
    <row r="124" spans="1:10" ht="38.25" x14ac:dyDescent="0.25">
      <c r="A124" s="3"/>
      <c r="B124" s="96"/>
      <c r="C124" s="21" t="s">
        <v>145</v>
      </c>
      <c r="D124" s="21" t="s">
        <v>162</v>
      </c>
      <c r="E124" s="74" t="s">
        <v>620</v>
      </c>
      <c r="F124" s="85" t="s">
        <v>327</v>
      </c>
      <c r="G124" s="103" t="s">
        <v>328</v>
      </c>
      <c r="H124" s="41">
        <v>683.2</v>
      </c>
      <c r="I124" s="41">
        <v>583.20000000000005</v>
      </c>
      <c r="J124" s="41">
        <v>583.20000000000005</v>
      </c>
    </row>
    <row r="125" spans="1:10" ht="51.75" x14ac:dyDescent="0.25">
      <c r="A125" s="3"/>
      <c r="B125" s="96"/>
      <c r="C125" s="21" t="s">
        <v>145</v>
      </c>
      <c r="D125" s="21" t="s">
        <v>162</v>
      </c>
      <c r="E125" s="52" t="s">
        <v>81</v>
      </c>
      <c r="F125" s="16"/>
      <c r="G125" s="48" t="s">
        <v>311</v>
      </c>
      <c r="H125" s="98">
        <f t="shared" ref="H125:I125" si="47">H127+H129</f>
        <v>5</v>
      </c>
      <c r="I125" s="98">
        <f t="shared" si="47"/>
        <v>5</v>
      </c>
      <c r="J125" s="98">
        <f t="shared" ref="J125" si="48">J127+J129</f>
        <v>5</v>
      </c>
    </row>
    <row r="126" spans="1:10" ht="64.5" x14ac:dyDescent="0.25">
      <c r="A126" s="3"/>
      <c r="B126" s="96"/>
      <c r="C126" s="21" t="s">
        <v>145</v>
      </c>
      <c r="D126" s="21" t="s">
        <v>162</v>
      </c>
      <c r="E126" s="21" t="s">
        <v>341</v>
      </c>
      <c r="F126" s="16"/>
      <c r="G126" s="105" t="s">
        <v>495</v>
      </c>
      <c r="H126" s="104">
        <f t="shared" ref="H126:I126" si="49">H127+H129</f>
        <v>5</v>
      </c>
      <c r="I126" s="104">
        <f t="shared" si="49"/>
        <v>5</v>
      </c>
      <c r="J126" s="104">
        <f t="shared" ref="J126" si="50">J127+J129</f>
        <v>5</v>
      </c>
    </row>
    <row r="127" spans="1:10" ht="25.5" x14ac:dyDescent="0.25">
      <c r="A127" s="3"/>
      <c r="B127" s="96"/>
      <c r="C127" s="21" t="s">
        <v>145</v>
      </c>
      <c r="D127" s="21" t="s">
        <v>162</v>
      </c>
      <c r="E127" s="74" t="s">
        <v>82</v>
      </c>
      <c r="F127" s="16"/>
      <c r="G127" s="103" t="s">
        <v>389</v>
      </c>
      <c r="H127" s="41">
        <f>H128</f>
        <v>4</v>
      </c>
      <c r="I127" s="41">
        <f>I128</f>
        <v>4</v>
      </c>
      <c r="J127" s="41">
        <f>J128</f>
        <v>4</v>
      </c>
    </row>
    <row r="128" spans="1:10" ht="38.25" x14ac:dyDescent="0.25">
      <c r="A128" s="3"/>
      <c r="B128" s="96"/>
      <c r="C128" s="21" t="s">
        <v>145</v>
      </c>
      <c r="D128" s="21" t="s">
        <v>162</v>
      </c>
      <c r="E128" s="74" t="s">
        <v>82</v>
      </c>
      <c r="F128" s="85" t="s">
        <v>327</v>
      </c>
      <c r="G128" s="103" t="s">
        <v>328</v>
      </c>
      <c r="H128" s="41">
        <v>4</v>
      </c>
      <c r="I128" s="41">
        <v>4</v>
      </c>
      <c r="J128" s="41">
        <v>4</v>
      </c>
    </row>
    <row r="129" spans="1:10" ht="38.25" x14ac:dyDescent="0.25">
      <c r="A129" s="3"/>
      <c r="B129" s="96"/>
      <c r="C129" s="21" t="s">
        <v>145</v>
      </c>
      <c r="D129" s="21" t="s">
        <v>162</v>
      </c>
      <c r="E129" s="74" t="s">
        <v>83</v>
      </c>
      <c r="F129" s="16"/>
      <c r="G129" s="103" t="s">
        <v>342</v>
      </c>
      <c r="H129" s="41">
        <f>H130</f>
        <v>1</v>
      </c>
      <c r="I129" s="41">
        <f>I130</f>
        <v>1</v>
      </c>
      <c r="J129" s="41">
        <f>J130</f>
        <v>1</v>
      </c>
    </row>
    <row r="130" spans="1:10" ht="38.25" x14ac:dyDescent="0.25">
      <c r="A130" s="3"/>
      <c r="B130" s="96"/>
      <c r="C130" s="21" t="s">
        <v>145</v>
      </c>
      <c r="D130" s="21" t="s">
        <v>162</v>
      </c>
      <c r="E130" s="74" t="s">
        <v>83</v>
      </c>
      <c r="F130" s="85" t="s">
        <v>327</v>
      </c>
      <c r="G130" s="103" t="s">
        <v>328</v>
      </c>
      <c r="H130" s="41">
        <v>1</v>
      </c>
      <c r="I130" s="41">
        <v>1</v>
      </c>
      <c r="J130" s="41">
        <v>1</v>
      </c>
    </row>
    <row r="131" spans="1:10" ht="51" customHeight="1" x14ac:dyDescent="0.25">
      <c r="A131" s="3"/>
      <c r="B131" s="96"/>
      <c r="C131" s="21" t="s">
        <v>145</v>
      </c>
      <c r="D131" s="21" t="s">
        <v>162</v>
      </c>
      <c r="E131" s="52" t="s">
        <v>84</v>
      </c>
      <c r="F131" s="16"/>
      <c r="G131" s="48" t="s">
        <v>308</v>
      </c>
      <c r="H131" s="98">
        <f t="shared" ref="H131:I131" si="51">H133+H135</f>
        <v>15</v>
      </c>
      <c r="I131" s="98">
        <f t="shared" si="51"/>
        <v>15</v>
      </c>
      <c r="J131" s="98">
        <f t="shared" ref="J131" si="52">J133+J135</f>
        <v>15</v>
      </c>
    </row>
    <row r="132" spans="1:10" ht="51" x14ac:dyDescent="0.25">
      <c r="A132" s="3"/>
      <c r="B132" s="96"/>
      <c r="C132" s="21" t="s">
        <v>145</v>
      </c>
      <c r="D132" s="21" t="s">
        <v>162</v>
      </c>
      <c r="E132" s="21" t="s">
        <v>458</v>
      </c>
      <c r="F132" s="16"/>
      <c r="G132" s="103" t="s">
        <v>496</v>
      </c>
      <c r="H132" s="41">
        <f t="shared" ref="H132:I132" si="53">H133+H135</f>
        <v>15</v>
      </c>
      <c r="I132" s="41">
        <f t="shared" si="53"/>
        <v>15</v>
      </c>
      <c r="J132" s="41">
        <f t="shared" ref="J132" si="54">J133+J135</f>
        <v>15</v>
      </c>
    </row>
    <row r="133" spans="1:10" ht="25.5" x14ac:dyDescent="0.25">
      <c r="A133" s="3"/>
      <c r="B133" s="96"/>
      <c r="C133" s="21" t="s">
        <v>145</v>
      </c>
      <c r="D133" s="21" t="s">
        <v>162</v>
      </c>
      <c r="E133" s="74" t="s">
        <v>85</v>
      </c>
      <c r="F133" s="16"/>
      <c r="G133" s="103" t="s">
        <v>389</v>
      </c>
      <c r="H133" s="41">
        <f>H134</f>
        <v>12</v>
      </c>
      <c r="I133" s="41">
        <f>I134</f>
        <v>12</v>
      </c>
      <c r="J133" s="41">
        <f>J134</f>
        <v>12</v>
      </c>
    </row>
    <row r="134" spans="1:10" ht="38.25" x14ac:dyDescent="0.25">
      <c r="A134" s="3"/>
      <c r="B134" s="96"/>
      <c r="C134" s="21" t="s">
        <v>145</v>
      </c>
      <c r="D134" s="21" t="s">
        <v>162</v>
      </c>
      <c r="E134" s="74" t="s">
        <v>85</v>
      </c>
      <c r="F134" s="85" t="s">
        <v>327</v>
      </c>
      <c r="G134" s="103" t="s">
        <v>328</v>
      </c>
      <c r="H134" s="41">
        <v>12</v>
      </c>
      <c r="I134" s="41">
        <v>12</v>
      </c>
      <c r="J134" s="41">
        <v>12</v>
      </c>
    </row>
    <row r="135" spans="1:10" ht="38.25" x14ac:dyDescent="0.25">
      <c r="A135" s="3"/>
      <c r="B135" s="96"/>
      <c r="C135" s="21" t="s">
        <v>145</v>
      </c>
      <c r="D135" s="21" t="s">
        <v>162</v>
      </c>
      <c r="E135" s="74" t="s">
        <v>86</v>
      </c>
      <c r="F135" s="16"/>
      <c r="G135" s="103" t="s">
        <v>344</v>
      </c>
      <c r="H135" s="41">
        <f>H136</f>
        <v>3</v>
      </c>
      <c r="I135" s="41">
        <f>I136</f>
        <v>3</v>
      </c>
      <c r="J135" s="41">
        <f>J136</f>
        <v>3</v>
      </c>
    </row>
    <row r="136" spans="1:10" ht="38.25" x14ac:dyDescent="0.25">
      <c r="A136" s="3"/>
      <c r="B136" s="96"/>
      <c r="C136" s="21" t="s">
        <v>145</v>
      </c>
      <c r="D136" s="21" t="s">
        <v>162</v>
      </c>
      <c r="E136" s="74" t="s">
        <v>86</v>
      </c>
      <c r="F136" s="85" t="s">
        <v>327</v>
      </c>
      <c r="G136" s="103" t="s">
        <v>328</v>
      </c>
      <c r="H136" s="41">
        <v>3</v>
      </c>
      <c r="I136" s="41">
        <v>3</v>
      </c>
      <c r="J136" s="41">
        <v>3</v>
      </c>
    </row>
    <row r="137" spans="1:10" ht="25.5" x14ac:dyDescent="0.25">
      <c r="A137" s="3"/>
      <c r="B137" s="96"/>
      <c r="C137" s="83" t="s">
        <v>145</v>
      </c>
      <c r="D137" s="83" t="s">
        <v>162</v>
      </c>
      <c r="E137" s="73" t="s">
        <v>292</v>
      </c>
      <c r="F137" s="33"/>
      <c r="G137" s="88" t="s">
        <v>202</v>
      </c>
      <c r="H137" s="61">
        <f t="shared" ref="H137:J137" si="55">H138</f>
        <v>4905.7000000000007</v>
      </c>
      <c r="I137" s="61">
        <f t="shared" si="55"/>
        <v>4905.7000000000007</v>
      </c>
      <c r="J137" s="61">
        <f t="shared" si="55"/>
        <v>4905.7000000000007</v>
      </c>
    </row>
    <row r="138" spans="1:10" ht="25.5" x14ac:dyDescent="0.25">
      <c r="A138" s="3"/>
      <c r="B138" s="96"/>
      <c r="C138" s="21" t="s">
        <v>145</v>
      </c>
      <c r="D138" s="21" t="s">
        <v>162</v>
      </c>
      <c r="E138" s="21" t="s">
        <v>291</v>
      </c>
      <c r="F138" s="16"/>
      <c r="G138" s="54" t="s">
        <v>431</v>
      </c>
      <c r="H138" s="41">
        <f>H139+H140</f>
        <v>4905.7000000000007</v>
      </c>
      <c r="I138" s="41">
        <f t="shared" ref="I138:J138" si="56">I139+I140</f>
        <v>4905.7000000000007</v>
      </c>
      <c r="J138" s="41">
        <f t="shared" si="56"/>
        <v>4905.7000000000007</v>
      </c>
    </row>
    <row r="139" spans="1:10" ht="25.5" x14ac:dyDescent="0.25">
      <c r="A139" s="3"/>
      <c r="B139" s="96"/>
      <c r="C139" s="21" t="s">
        <v>145</v>
      </c>
      <c r="D139" s="21" t="s">
        <v>162</v>
      </c>
      <c r="E139" s="21" t="s">
        <v>291</v>
      </c>
      <c r="F139" s="16" t="s">
        <v>107</v>
      </c>
      <c r="G139" s="108" t="s">
        <v>183</v>
      </c>
      <c r="H139" s="41">
        <v>4615.6000000000004</v>
      </c>
      <c r="I139" s="41">
        <v>4615.6000000000004</v>
      </c>
      <c r="J139" s="41">
        <v>4615.6000000000004</v>
      </c>
    </row>
    <row r="140" spans="1:10" ht="38.25" x14ac:dyDescent="0.25">
      <c r="A140" s="3"/>
      <c r="B140" s="96"/>
      <c r="C140" s="21" t="s">
        <v>145</v>
      </c>
      <c r="D140" s="21" t="s">
        <v>162</v>
      </c>
      <c r="E140" s="21" t="s">
        <v>291</v>
      </c>
      <c r="F140" s="85" t="s">
        <v>327</v>
      </c>
      <c r="G140" s="103" t="s">
        <v>328</v>
      </c>
      <c r="H140" s="41">
        <v>290.10000000000002</v>
      </c>
      <c r="I140" s="41">
        <v>290.10000000000002</v>
      </c>
      <c r="J140" s="41">
        <v>290.10000000000002</v>
      </c>
    </row>
    <row r="141" spans="1:10" ht="39" x14ac:dyDescent="0.25">
      <c r="A141" s="3"/>
      <c r="B141" s="96"/>
      <c r="C141" s="28" t="s">
        <v>145</v>
      </c>
      <c r="D141" s="28" t="s">
        <v>173</v>
      </c>
      <c r="E141" s="28"/>
      <c r="F141" s="34"/>
      <c r="G141" s="46" t="s">
        <v>27</v>
      </c>
      <c r="H141" s="40">
        <f t="shared" ref="H141:I141" si="57">H142+H149</f>
        <v>156.30000000000001</v>
      </c>
      <c r="I141" s="40">
        <f t="shared" si="57"/>
        <v>34</v>
      </c>
      <c r="J141" s="40">
        <f t="shared" ref="J141" si="58">J142+J149</f>
        <v>34</v>
      </c>
    </row>
    <row r="142" spans="1:10" ht="51.75" x14ac:dyDescent="0.25">
      <c r="A142" s="3"/>
      <c r="B142" s="96"/>
      <c r="C142" s="21" t="s">
        <v>145</v>
      </c>
      <c r="D142" s="21" t="s">
        <v>173</v>
      </c>
      <c r="E142" s="73" t="s">
        <v>119</v>
      </c>
      <c r="F142" s="16"/>
      <c r="G142" s="53" t="s">
        <v>569</v>
      </c>
      <c r="H142" s="101">
        <f t="shared" ref="H142:J143" si="59">H143</f>
        <v>134</v>
      </c>
      <c r="I142" s="101">
        <f t="shared" si="59"/>
        <v>34</v>
      </c>
      <c r="J142" s="101">
        <f t="shared" si="59"/>
        <v>34</v>
      </c>
    </row>
    <row r="143" spans="1:10" ht="51" x14ac:dyDescent="0.25">
      <c r="A143" s="3"/>
      <c r="B143" s="96"/>
      <c r="C143" s="21" t="s">
        <v>145</v>
      </c>
      <c r="D143" s="21" t="s">
        <v>173</v>
      </c>
      <c r="E143" s="52" t="s">
        <v>120</v>
      </c>
      <c r="F143" s="16"/>
      <c r="G143" s="60" t="s">
        <v>272</v>
      </c>
      <c r="H143" s="58">
        <f t="shared" si="59"/>
        <v>134</v>
      </c>
      <c r="I143" s="58">
        <f t="shared" si="59"/>
        <v>34</v>
      </c>
      <c r="J143" s="58">
        <f t="shared" si="59"/>
        <v>34</v>
      </c>
    </row>
    <row r="144" spans="1:10" ht="38.25" x14ac:dyDescent="0.25">
      <c r="A144" s="3"/>
      <c r="B144" s="96"/>
      <c r="C144" s="21" t="s">
        <v>145</v>
      </c>
      <c r="D144" s="21" t="s">
        <v>173</v>
      </c>
      <c r="E144" s="21" t="s">
        <v>347</v>
      </c>
      <c r="F144" s="16"/>
      <c r="G144" s="103" t="s">
        <v>348</v>
      </c>
      <c r="H144" s="41">
        <f t="shared" ref="H144:I144" si="60">H145+H147</f>
        <v>134</v>
      </c>
      <c r="I144" s="41">
        <f t="shared" si="60"/>
        <v>34</v>
      </c>
      <c r="J144" s="41">
        <f t="shared" ref="J144" si="61">J145+J147</f>
        <v>34</v>
      </c>
    </row>
    <row r="145" spans="1:10" ht="63.75" x14ac:dyDescent="0.25">
      <c r="A145" s="3"/>
      <c r="B145" s="96"/>
      <c r="C145" s="21" t="s">
        <v>145</v>
      </c>
      <c r="D145" s="21" t="s">
        <v>173</v>
      </c>
      <c r="E145" s="21" t="s">
        <v>273</v>
      </c>
      <c r="F145" s="16"/>
      <c r="G145" s="103" t="s">
        <v>628</v>
      </c>
      <c r="H145" s="41">
        <f>H146</f>
        <v>34</v>
      </c>
      <c r="I145" s="41">
        <f t="shared" ref="I145:J145" si="62">I146</f>
        <v>34</v>
      </c>
      <c r="J145" s="41">
        <f t="shared" si="62"/>
        <v>34</v>
      </c>
    </row>
    <row r="146" spans="1:10" ht="25.5" x14ac:dyDescent="0.25">
      <c r="A146" s="3"/>
      <c r="B146" s="96"/>
      <c r="C146" s="21" t="s">
        <v>145</v>
      </c>
      <c r="D146" s="21" t="s">
        <v>173</v>
      </c>
      <c r="E146" s="21" t="s">
        <v>273</v>
      </c>
      <c r="F146" s="85" t="s">
        <v>107</v>
      </c>
      <c r="G146" s="55" t="s">
        <v>183</v>
      </c>
      <c r="H146" s="41">
        <v>34</v>
      </c>
      <c r="I146" s="41">
        <v>34</v>
      </c>
      <c r="J146" s="41">
        <v>34</v>
      </c>
    </row>
    <row r="147" spans="1:10" ht="35.25" customHeight="1" x14ac:dyDescent="0.25">
      <c r="A147" s="3"/>
      <c r="B147" s="96"/>
      <c r="C147" s="21" t="s">
        <v>145</v>
      </c>
      <c r="D147" s="21" t="s">
        <v>173</v>
      </c>
      <c r="E147" s="21" t="s">
        <v>862</v>
      </c>
      <c r="F147" s="85"/>
      <c r="G147" s="103" t="s">
        <v>863</v>
      </c>
      <c r="H147" s="41">
        <f>H148</f>
        <v>100</v>
      </c>
      <c r="I147" s="41">
        <f>I148</f>
        <v>0</v>
      </c>
      <c r="J147" s="41">
        <f>J148</f>
        <v>0</v>
      </c>
    </row>
    <row r="148" spans="1:10" ht="38.25" x14ac:dyDescent="0.25">
      <c r="A148" s="3"/>
      <c r="B148" s="96"/>
      <c r="C148" s="21" t="s">
        <v>145</v>
      </c>
      <c r="D148" s="21" t="s">
        <v>173</v>
      </c>
      <c r="E148" s="21" t="s">
        <v>862</v>
      </c>
      <c r="F148" s="85" t="s">
        <v>327</v>
      </c>
      <c r="G148" s="103" t="s">
        <v>328</v>
      </c>
      <c r="H148" s="41">
        <v>100</v>
      </c>
      <c r="I148" s="41">
        <v>0</v>
      </c>
      <c r="J148" s="41">
        <v>0</v>
      </c>
    </row>
    <row r="149" spans="1:10" ht="64.5" x14ac:dyDescent="0.25">
      <c r="A149" s="3"/>
      <c r="B149" s="96"/>
      <c r="C149" s="73" t="s">
        <v>145</v>
      </c>
      <c r="D149" s="73" t="s">
        <v>173</v>
      </c>
      <c r="E149" s="73" t="s">
        <v>349</v>
      </c>
      <c r="F149" s="16"/>
      <c r="G149" s="64" t="s">
        <v>543</v>
      </c>
      <c r="H149" s="101">
        <f t="shared" ref="H149:J154" si="63">H150</f>
        <v>22.3</v>
      </c>
      <c r="I149" s="101">
        <f t="shared" si="63"/>
        <v>0</v>
      </c>
      <c r="J149" s="101">
        <f t="shared" si="63"/>
        <v>0</v>
      </c>
    </row>
    <row r="150" spans="1:10" ht="51.75" x14ac:dyDescent="0.25">
      <c r="A150" s="3"/>
      <c r="B150" s="96"/>
      <c r="C150" s="21" t="s">
        <v>145</v>
      </c>
      <c r="D150" s="21" t="s">
        <v>173</v>
      </c>
      <c r="E150" s="52" t="s">
        <v>350</v>
      </c>
      <c r="F150" s="16"/>
      <c r="G150" s="48" t="s">
        <v>351</v>
      </c>
      <c r="H150" s="58">
        <f>H151</f>
        <v>22.3</v>
      </c>
      <c r="I150" s="58">
        <f t="shared" si="63"/>
        <v>0</v>
      </c>
      <c r="J150" s="58">
        <f t="shared" si="63"/>
        <v>0</v>
      </c>
    </row>
    <row r="151" spans="1:10" ht="43.5" customHeight="1" x14ac:dyDescent="0.25">
      <c r="A151" s="3"/>
      <c r="B151" s="96"/>
      <c r="C151" s="21" t="s">
        <v>145</v>
      </c>
      <c r="D151" s="21" t="s">
        <v>173</v>
      </c>
      <c r="E151" s="21" t="s">
        <v>352</v>
      </c>
      <c r="F151" s="16"/>
      <c r="G151" s="105" t="s">
        <v>353</v>
      </c>
      <c r="H151" s="99">
        <f>H152+H154</f>
        <v>22.3</v>
      </c>
      <c r="I151" s="99">
        <f t="shared" ref="I151:J151" si="64">I152+I154</f>
        <v>0</v>
      </c>
      <c r="J151" s="99">
        <f t="shared" si="64"/>
        <v>0</v>
      </c>
    </row>
    <row r="152" spans="1:10" ht="38.25" x14ac:dyDescent="0.25">
      <c r="A152" s="3"/>
      <c r="B152" s="96"/>
      <c r="C152" s="21" t="s">
        <v>145</v>
      </c>
      <c r="D152" s="21" t="s">
        <v>173</v>
      </c>
      <c r="E152" s="21" t="s">
        <v>666</v>
      </c>
      <c r="F152" s="16"/>
      <c r="G152" s="103" t="s">
        <v>693</v>
      </c>
      <c r="H152" s="99">
        <f t="shared" si="63"/>
        <v>16.3</v>
      </c>
      <c r="I152" s="99">
        <f t="shared" si="63"/>
        <v>0</v>
      </c>
      <c r="J152" s="99">
        <f t="shared" si="63"/>
        <v>0</v>
      </c>
    </row>
    <row r="153" spans="1:10" ht="38.25" x14ac:dyDescent="0.25">
      <c r="A153" s="3"/>
      <c r="B153" s="96"/>
      <c r="C153" s="21" t="s">
        <v>145</v>
      </c>
      <c r="D153" s="21" t="s">
        <v>173</v>
      </c>
      <c r="E153" s="21" t="s">
        <v>666</v>
      </c>
      <c r="F153" s="85" t="s">
        <v>327</v>
      </c>
      <c r="G153" s="103" t="s">
        <v>328</v>
      </c>
      <c r="H153" s="41">
        <v>16.3</v>
      </c>
      <c r="I153" s="41">
        <v>0</v>
      </c>
      <c r="J153" s="41">
        <v>0</v>
      </c>
    </row>
    <row r="154" spans="1:10" ht="25.5" x14ac:dyDescent="0.25">
      <c r="A154" s="3"/>
      <c r="B154" s="96"/>
      <c r="C154" s="21" t="s">
        <v>145</v>
      </c>
      <c r="D154" s="21" t="s">
        <v>173</v>
      </c>
      <c r="E154" s="21" t="s">
        <v>668</v>
      </c>
      <c r="F154" s="16"/>
      <c r="G154" s="103" t="s">
        <v>669</v>
      </c>
      <c r="H154" s="99">
        <f t="shared" si="63"/>
        <v>6</v>
      </c>
      <c r="I154" s="99">
        <f t="shared" si="63"/>
        <v>0</v>
      </c>
      <c r="J154" s="99">
        <f t="shared" si="63"/>
        <v>0</v>
      </c>
    </row>
    <row r="155" spans="1:10" ht="38.25" x14ac:dyDescent="0.25">
      <c r="A155" s="3"/>
      <c r="B155" s="96"/>
      <c r="C155" s="21" t="s">
        <v>145</v>
      </c>
      <c r="D155" s="21" t="s">
        <v>173</v>
      </c>
      <c r="E155" s="21" t="s">
        <v>668</v>
      </c>
      <c r="F155" s="85" t="s">
        <v>327</v>
      </c>
      <c r="G155" s="103" t="s">
        <v>328</v>
      </c>
      <c r="H155" s="41">
        <v>6</v>
      </c>
      <c r="I155" s="41">
        <v>0</v>
      </c>
      <c r="J155" s="41">
        <v>0</v>
      </c>
    </row>
    <row r="156" spans="1:10" ht="15.75" x14ac:dyDescent="0.25">
      <c r="A156" s="3"/>
      <c r="B156" s="96"/>
      <c r="C156" s="4" t="s">
        <v>146</v>
      </c>
      <c r="D156" s="3"/>
      <c r="E156" s="3"/>
      <c r="F156" s="3"/>
      <c r="G156" s="49" t="s">
        <v>152</v>
      </c>
      <c r="H156" s="59">
        <f>H157+H168+H178+H218</f>
        <v>150408.29999999999</v>
      </c>
      <c r="I156" s="59">
        <f>I157+I168+I178+I218</f>
        <v>145401.4</v>
      </c>
      <c r="J156" s="59">
        <f>J157+J168+J178+J218</f>
        <v>149067.80000000002</v>
      </c>
    </row>
    <row r="157" spans="1:10" s="32" customFormat="1" ht="14.25" x14ac:dyDescent="0.2">
      <c r="A157" s="29"/>
      <c r="B157" s="24"/>
      <c r="C157" s="30" t="s">
        <v>146</v>
      </c>
      <c r="D157" s="30" t="s">
        <v>147</v>
      </c>
      <c r="E157" s="30"/>
      <c r="F157" s="30"/>
      <c r="G157" s="45" t="s">
        <v>155</v>
      </c>
      <c r="H157" s="40">
        <f>H158+H163</f>
        <v>324.2</v>
      </c>
      <c r="I157" s="40">
        <f>I158+I163</f>
        <v>63</v>
      </c>
      <c r="J157" s="40">
        <f>J158+J163</f>
        <v>63</v>
      </c>
    </row>
    <row r="158" spans="1:10" s="32" customFormat="1" ht="52.5" customHeight="1" x14ac:dyDescent="0.2">
      <c r="A158" s="29"/>
      <c r="B158" s="24"/>
      <c r="C158" s="17" t="s">
        <v>146</v>
      </c>
      <c r="D158" s="17" t="s">
        <v>147</v>
      </c>
      <c r="E158" s="74">
        <v>400000000</v>
      </c>
      <c r="F158" s="30"/>
      <c r="G158" s="64" t="s">
        <v>546</v>
      </c>
      <c r="H158" s="101">
        <f t="shared" ref="H158:J160" si="65">H159</f>
        <v>324.2</v>
      </c>
      <c r="I158" s="101">
        <f t="shared" si="65"/>
        <v>63</v>
      </c>
      <c r="J158" s="101">
        <f t="shared" si="65"/>
        <v>63</v>
      </c>
    </row>
    <row r="159" spans="1:10" s="32" customFormat="1" ht="38.25" x14ac:dyDescent="0.2">
      <c r="A159" s="29"/>
      <c r="B159" s="24"/>
      <c r="C159" s="47" t="s">
        <v>146</v>
      </c>
      <c r="D159" s="47" t="s">
        <v>147</v>
      </c>
      <c r="E159" s="75">
        <v>410000000</v>
      </c>
      <c r="F159" s="30"/>
      <c r="G159" s="46" t="s">
        <v>238</v>
      </c>
      <c r="H159" s="98">
        <f t="shared" si="65"/>
        <v>324.2</v>
      </c>
      <c r="I159" s="98">
        <f t="shared" si="65"/>
        <v>63</v>
      </c>
      <c r="J159" s="98">
        <f t="shared" si="65"/>
        <v>63</v>
      </c>
    </row>
    <row r="160" spans="1:10" s="32" customFormat="1" ht="25.5" x14ac:dyDescent="0.2">
      <c r="A160" s="29"/>
      <c r="B160" s="24"/>
      <c r="C160" s="85" t="s">
        <v>146</v>
      </c>
      <c r="D160" s="85" t="s">
        <v>147</v>
      </c>
      <c r="E160" s="74">
        <v>410100000</v>
      </c>
      <c r="F160" s="30"/>
      <c r="G160" s="102" t="s">
        <v>355</v>
      </c>
      <c r="H160" s="98">
        <f>H161</f>
        <v>324.2</v>
      </c>
      <c r="I160" s="98">
        <f t="shared" si="65"/>
        <v>63</v>
      </c>
      <c r="J160" s="98">
        <f t="shared" si="65"/>
        <v>63</v>
      </c>
    </row>
    <row r="161" spans="1:10" s="32" customFormat="1" ht="25.5" x14ac:dyDescent="0.2">
      <c r="A161" s="29"/>
      <c r="B161" s="24"/>
      <c r="C161" s="85" t="s">
        <v>146</v>
      </c>
      <c r="D161" s="85" t="s">
        <v>147</v>
      </c>
      <c r="E161" s="74" t="s">
        <v>471</v>
      </c>
      <c r="F161" s="16"/>
      <c r="G161" s="105" t="s">
        <v>247</v>
      </c>
      <c r="H161" s="39">
        <f>H162</f>
        <v>324.2</v>
      </c>
      <c r="I161" s="39">
        <f>I162</f>
        <v>63</v>
      </c>
      <c r="J161" s="39">
        <f>J162</f>
        <v>63</v>
      </c>
    </row>
    <row r="162" spans="1:10" s="32" customFormat="1" ht="38.25" x14ac:dyDescent="0.2">
      <c r="A162" s="29"/>
      <c r="B162" s="24"/>
      <c r="C162" s="85" t="s">
        <v>146</v>
      </c>
      <c r="D162" s="85" t="s">
        <v>147</v>
      </c>
      <c r="E162" s="74" t="s">
        <v>471</v>
      </c>
      <c r="F162" s="85" t="s">
        <v>327</v>
      </c>
      <c r="G162" s="103" t="s">
        <v>328</v>
      </c>
      <c r="H162" s="39">
        <v>324.2</v>
      </c>
      <c r="I162" s="39">
        <v>63</v>
      </c>
      <c r="J162" s="39">
        <v>63</v>
      </c>
    </row>
    <row r="163" spans="1:10" ht="51" x14ac:dyDescent="0.2">
      <c r="A163" s="1"/>
      <c r="B163" s="25"/>
      <c r="C163" s="5" t="s">
        <v>146</v>
      </c>
      <c r="D163" s="5" t="s">
        <v>147</v>
      </c>
      <c r="E163" s="73" t="s">
        <v>87</v>
      </c>
      <c r="F163" s="16"/>
      <c r="G163" s="53" t="s">
        <v>564</v>
      </c>
      <c r="H163" s="101">
        <f t="shared" ref="H163:J166" si="66">H164</f>
        <v>0</v>
      </c>
      <c r="I163" s="101">
        <f t="shared" si="66"/>
        <v>0</v>
      </c>
      <c r="J163" s="101">
        <f t="shared" si="66"/>
        <v>0</v>
      </c>
    </row>
    <row r="164" spans="1:10" ht="27.75" customHeight="1" x14ac:dyDescent="0.2">
      <c r="A164" s="1"/>
      <c r="B164" s="25"/>
      <c r="C164" s="47" t="s">
        <v>146</v>
      </c>
      <c r="D164" s="47" t="s">
        <v>147</v>
      </c>
      <c r="E164" s="52" t="s">
        <v>94</v>
      </c>
      <c r="F164" s="47"/>
      <c r="G164" s="48" t="s">
        <v>285</v>
      </c>
      <c r="H164" s="98">
        <f t="shared" si="66"/>
        <v>0</v>
      </c>
      <c r="I164" s="98">
        <f t="shared" si="66"/>
        <v>0</v>
      </c>
      <c r="J164" s="98">
        <f t="shared" si="66"/>
        <v>0</v>
      </c>
    </row>
    <row r="165" spans="1:10" ht="38.25" x14ac:dyDescent="0.2">
      <c r="A165" s="1"/>
      <c r="B165" s="25"/>
      <c r="C165" s="85" t="s">
        <v>146</v>
      </c>
      <c r="D165" s="85" t="s">
        <v>147</v>
      </c>
      <c r="E165" s="21" t="s">
        <v>373</v>
      </c>
      <c r="F165" s="47"/>
      <c r="G165" s="105" t="s">
        <v>374</v>
      </c>
      <c r="H165" s="41">
        <f t="shared" si="66"/>
        <v>0</v>
      </c>
      <c r="I165" s="41">
        <f t="shared" si="66"/>
        <v>0</v>
      </c>
      <c r="J165" s="41">
        <f t="shared" si="66"/>
        <v>0</v>
      </c>
    </row>
    <row r="166" spans="1:10" ht="51" x14ac:dyDescent="0.2">
      <c r="A166" s="1"/>
      <c r="B166" s="25"/>
      <c r="C166" s="85" t="s">
        <v>146</v>
      </c>
      <c r="D166" s="85" t="s">
        <v>147</v>
      </c>
      <c r="E166" s="21" t="s">
        <v>745</v>
      </c>
      <c r="F166" s="16"/>
      <c r="G166" s="103" t="s">
        <v>746</v>
      </c>
      <c r="H166" s="41">
        <f t="shared" si="66"/>
        <v>0</v>
      </c>
      <c r="I166" s="41">
        <f t="shared" si="66"/>
        <v>0</v>
      </c>
      <c r="J166" s="41">
        <f t="shared" si="66"/>
        <v>0</v>
      </c>
    </row>
    <row r="167" spans="1:10" ht="38.25" x14ac:dyDescent="0.2">
      <c r="A167" s="1"/>
      <c r="B167" s="25"/>
      <c r="C167" s="85" t="s">
        <v>146</v>
      </c>
      <c r="D167" s="85" t="s">
        <v>147</v>
      </c>
      <c r="E167" s="21" t="s">
        <v>745</v>
      </c>
      <c r="F167" s="85" t="s">
        <v>327</v>
      </c>
      <c r="G167" s="103" t="s">
        <v>328</v>
      </c>
      <c r="H167" s="41"/>
      <c r="I167" s="41">
        <v>0</v>
      </c>
      <c r="J167" s="41">
        <v>0</v>
      </c>
    </row>
    <row r="168" spans="1:10" ht="14.25" x14ac:dyDescent="0.2">
      <c r="A168" s="1"/>
      <c r="B168" s="25"/>
      <c r="C168" s="30" t="s">
        <v>146</v>
      </c>
      <c r="D168" s="30" t="s">
        <v>153</v>
      </c>
      <c r="E168" s="30"/>
      <c r="F168" s="30"/>
      <c r="G168" s="27" t="s">
        <v>1</v>
      </c>
      <c r="H168" s="40">
        <f t="shared" ref="H168:J168" si="67">H169</f>
        <v>23843.8</v>
      </c>
      <c r="I168" s="40">
        <f t="shared" si="67"/>
        <v>24643.7</v>
      </c>
      <c r="J168" s="40">
        <f t="shared" si="67"/>
        <v>24474.3</v>
      </c>
    </row>
    <row r="169" spans="1:10" ht="63.75" x14ac:dyDescent="0.2">
      <c r="A169" s="1"/>
      <c r="B169" s="25"/>
      <c r="C169" s="5" t="s">
        <v>146</v>
      </c>
      <c r="D169" s="5" t="s">
        <v>153</v>
      </c>
      <c r="E169" s="73" t="s">
        <v>111</v>
      </c>
      <c r="F169" s="30"/>
      <c r="G169" s="64" t="s">
        <v>548</v>
      </c>
      <c r="H169" s="101">
        <f t="shared" ref="H169:J170" si="68">H170</f>
        <v>23843.8</v>
      </c>
      <c r="I169" s="101">
        <f t="shared" si="68"/>
        <v>24643.7</v>
      </c>
      <c r="J169" s="101">
        <f t="shared" si="68"/>
        <v>24474.3</v>
      </c>
    </row>
    <row r="170" spans="1:10" ht="63.75" x14ac:dyDescent="0.2">
      <c r="A170" s="1"/>
      <c r="B170" s="25"/>
      <c r="C170" s="16" t="s">
        <v>146</v>
      </c>
      <c r="D170" s="16" t="s">
        <v>153</v>
      </c>
      <c r="E170" s="126" t="s">
        <v>331</v>
      </c>
      <c r="F170" s="30"/>
      <c r="G170" s="46" t="s">
        <v>271</v>
      </c>
      <c r="H170" s="39">
        <f t="shared" si="68"/>
        <v>23843.8</v>
      </c>
      <c r="I170" s="39">
        <f t="shared" si="68"/>
        <v>24643.7</v>
      </c>
      <c r="J170" s="39">
        <f t="shared" si="68"/>
        <v>24474.3</v>
      </c>
    </row>
    <row r="171" spans="1:10" ht="25.5" x14ac:dyDescent="0.2">
      <c r="A171" s="1"/>
      <c r="B171" s="25"/>
      <c r="C171" s="16" t="s">
        <v>146</v>
      </c>
      <c r="D171" s="16" t="s">
        <v>153</v>
      </c>
      <c r="E171" s="130" t="s">
        <v>466</v>
      </c>
      <c r="F171" s="30"/>
      <c r="G171" s="103" t="s">
        <v>467</v>
      </c>
      <c r="H171" s="39">
        <f>H172+H174+H176</f>
        <v>23843.8</v>
      </c>
      <c r="I171" s="39">
        <f t="shared" ref="I171:J171" si="69">I172+I174+I176</f>
        <v>24643.7</v>
      </c>
      <c r="J171" s="39">
        <f t="shared" si="69"/>
        <v>24474.3</v>
      </c>
    </row>
    <row r="172" spans="1:10" ht="63.75" customHeight="1" x14ac:dyDescent="0.2">
      <c r="A172" s="1"/>
      <c r="B172" s="25"/>
      <c r="C172" s="16" t="s">
        <v>146</v>
      </c>
      <c r="D172" s="16" t="s">
        <v>153</v>
      </c>
      <c r="E172" s="74" t="s">
        <v>485</v>
      </c>
      <c r="F172" s="30"/>
      <c r="G172" s="102" t="s">
        <v>332</v>
      </c>
      <c r="H172" s="39">
        <f t="shared" ref="H172:J172" si="70">H173</f>
        <v>4525.1000000000004</v>
      </c>
      <c r="I172" s="39">
        <f t="shared" si="70"/>
        <v>4928.7</v>
      </c>
      <c r="J172" s="39">
        <f t="shared" si="70"/>
        <v>4894.8</v>
      </c>
    </row>
    <row r="173" spans="1:10" ht="38.25" x14ac:dyDescent="0.2">
      <c r="A173" s="1"/>
      <c r="B173" s="25"/>
      <c r="C173" s="16" t="s">
        <v>146</v>
      </c>
      <c r="D173" s="16" t="s">
        <v>153</v>
      </c>
      <c r="E173" s="74" t="s">
        <v>485</v>
      </c>
      <c r="F173" s="85" t="s">
        <v>327</v>
      </c>
      <c r="G173" s="103" t="s">
        <v>328</v>
      </c>
      <c r="H173" s="39">
        <v>4525.1000000000004</v>
      </c>
      <c r="I173" s="39">
        <v>4928.7</v>
      </c>
      <c r="J173" s="39">
        <v>4894.8</v>
      </c>
    </row>
    <row r="174" spans="1:10" ht="76.5" customHeight="1" x14ac:dyDescent="0.2">
      <c r="A174" s="1"/>
      <c r="B174" s="25"/>
      <c r="C174" s="16" t="s">
        <v>146</v>
      </c>
      <c r="D174" s="16" t="s">
        <v>153</v>
      </c>
      <c r="E174" s="74" t="s">
        <v>490</v>
      </c>
      <c r="F174" s="16"/>
      <c r="G174" s="131" t="s">
        <v>494</v>
      </c>
      <c r="H174" s="39">
        <f t="shared" ref="H174:J174" si="71">H175</f>
        <v>1218.4000000000001</v>
      </c>
      <c r="I174" s="39">
        <f t="shared" si="71"/>
        <v>0</v>
      </c>
      <c r="J174" s="39">
        <f t="shared" si="71"/>
        <v>0</v>
      </c>
    </row>
    <row r="175" spans="1:10" ht="38.25" x14ac:dyDescent="0.2">
      <c r="A175" s="1"/>
      <c r="B175" s="25"/>
      <c r="C175" s="16" t="s">
        <v>146</v>
      </c>
      <c r="D175" s="16" t="s">
        <v>153</v>
      </c>
      <c r="E175" s="74" t="s">
        <v>490</v>
      </c>
      <c r="F175" s="85" t="s">
        <v>327</v>
      </c>
      <c r="G175" s="103" t="s">
        <v>328</v>
      </c>
      <c r="H175" s="39">
        <v>1218.4000000000001</v>
      </c>
      <c r="I175" s="39">
        <v>0</v>
      </c>
      <c r="J175" s="39">
        <v>0</v>
      </c>
    </row>
    <row r="176" spans="1:10" ht="78" customHeight="1" x14ac:dyDescent="0.2">
      <c r="A176" s="1"/>
      <c r="B176" s="25"/>
      <c r="C176" s="16" t="s">
        <v>146</v>
      </c>
      <c r="D176" s="16" t="s">
        <v>153</v>
      </c>
      <c r="E176" s="74">
        <v>920110300</v>
      </c>
      <c r="F176" s="85"/>
      <c r="G176" s="54" t="s">
        <v>640</v>
      </c>
      <c r="H176" s="39">
        <f t="shared" ref="H176:J176" si="72">H177</f>
        <v>18100.3</v>
      </c>
      <c r="I176" s="39">
        <f t="shared" si="72"/>
        <v>19715</v>
      </c>
      <c r="J176" s="39">
        <f t="shared" si="72"/>
        <v>19579.5</v>
      </c>
    </row>
    <row r="177" spans="1:10" ht="38.25" x14ac:dyDescent="0.2">
      <c r="A177" s="1"/>
      <c r="B177" s="25"/>
      <c r="C177" s="16" t="s">
        <v>146</v>
      </c>
      <c r="D177" s="16" t="s">
        <v>153</v>
      </c>
      <c r="E177" s="74">
        <v>920110300</v>
      </c>
      <c r="F177" s="85" t="s">
        <v>327</v>
      </c>
      <c r="G177" s="103" t="s">
        <v>328</v>
      </c>
      <c r="H177" s="39">
        <v>18100.3</v>
      </c>
      <c r="I177" s="39">
        <v>19715</v>
      </c>
      <c r="J177" s="39">
        <v>19579.5</v>
      </c>
    </row>
    <row r="178" spans="1:10" ht="28.5" x14ac:dyDescent="0.2">
      <c r="A178" s="1"/>
      <c r="B178" s="25"/>
      <c r="C178" s="30" t="s">
        <v>146</v>
      </c>
      <c r="D178" s="30" t="s">
        <v>151</v>
      </c>
      <c r="E178" s="30"/>
      <c r="F178" s="30"/>
      <c r="G178" s="50" t="s">
        <v>300</v>
      </c>
      <c r="H178" s="40">
        <f>+H179+H204+H215</f>
        <v>116074.4</v>
      </c>
      <c r="I178" s="40">
        <f t="shared" ref="I178:J178" si="73">+I179+I204+I215</f>
        <v>119774.7</v>
      </c>
      <c r="J178" s="40">
        <f t="shared" si="73"/>
        <v>123610.50000000001</v>
      </c>
    </row>
    <row r="179" spans="1:10" ht="63.75" x14ac:dyDescent="0.2">
      <c r="A179" s="1"/>
      <c r="B179" s="25"/>
      <c r="C179" s="5" t="s">
        <v>146</v>
      </c>
      <c r="D179" s="5" t="s">
        <v>151</v>
      </c>
      <c r="E179" s="73" t="s">
        <v>111</v>
      </c>
      <c r="F179" s="30"/>
      <c r="G179" s="64" t="s">
        <v>548</v>
      </c>
      <c r="H179" s="101">
        <f t="shared" ref="H179:J180" si="74">H180</f>
        <v>109234.59999999999</v>
      </c>
      <c r="I179" s="101">
        <f t="shared" si="74"/>
        <v>115050.5</v>
      </c>
      <c r="J179" s="101">
        <f t="shared" si="74"/>
        <v>118893.20000000001</v>
      </c>
    </row>
    <row r="180" spans="1:10" ht="63.75" x14ac:dyDescent="0.2">
      <c r="A180" s="1"/>
      <c r="B180" s="25"/>
      <c r="C180" s="16" t="s">
        <v>146</v>
      </c>
      <c r="D180" s="16" t="s">
        <v>151</v>
      </c>
      <c r="E180" s="126" t="s">
        <v>112</v>
      </c>
      <c r="F180" s="123"/>
      <c r="G180" s="127" t="s">
        <v>237</v>
      </c>
      <c r="H180" s="128">
        <f t="shared" si="74"/>
        <v>109234.59999999999</v>
      </c>
      <c r="I180" s="128">
        <f t="shared" si="74"/>
        <v>115050.5</v>
      </c>
      <c r="J180" s="128">
        <f t="shared" si="74"/>
        <v>118893.20000000001</v>
      </c>
    </row>
    <row r="181" spans="1:10" ht="38.25" x14ac:dyDescent="0.2">
      <c r="A181" s="1"/>
      <c r="B181" s="25"/>
      <c r="C181" s="16" t="s">
        <v>146</v>
      </c>
      <c r="D181" s="16" t="s">
        <v>151</v>
      </c>
      <c r="E181" s="130" t="s">
        <v>465</v>
      </c>
      <c r="F181" s="123"/>
      <c r="G181" s="120" t="s">
        <v>488</v>
      </c>
      <c r="H181" s="128">
        <f>H182+H184+H186+H188+H190+H192+H194+H196+H198+H200+H202</f>
        <v>109234.59999999999</v>
      </c>
      <c r="I181" s="128">
        <f t="shared" ref="I181:J181" si="75">I182+I184+I186+I188+I190+I192+I194+I196+I198+I200+I202</f>
        <v>115050.5</v>
      </c>
      <c r="J181" s="128">
        <f t="shared" si="75"/>
        <v>118893.20000000001</v>
      </c>
    </row>
    <row r="182" spans="1:10" ht="77.25" customHeight="1" x14ac:dyDescent="0.2">
      <c r="A182" s="1"/>
      <c r="B182" s="25"/>
      <c r="C182" s="16" t="s">
        <v>146</v>
      </c>
      <c r="D182" s="16" t="s">
        <v>151</v>
      </c>
      <c r="E182" s="79" t="s">
        <v>113</v>
      </c>
      <c r="F182" s="123"/>
      <c r="G182" s="120" t="s">
        <v>464</v>
      </c>
      <c r="H182" s="114">
        <f>H183</f>
        <v>12490</v>
      </c>
      <c r="I182" s="114">
        <f>I183</f>
        <v>15386.8</v>
      </c>
      <c r="J182" s="114">
        <f>J183</f>
        <v>15386.8</v>
      </c>
    </row>
    <row r="183" spans="1:10" ht="38.25" x14ac:dyDescent="0.2">
      <c r="A183" s="1"/>
      <c r="B183" s="25"/>
      <c r="C183" s="16" t="s">
        <v>146</v>
      </c>
      <c r="D183" s="16" t="s">
        <v>151</v>
      </c>
      <c r="E183" s="79" t="s">
        <v>113</v>
      </c>
      <c r="F183" s="85" t="s">
        <v>327</v>
      </c>
      <c r="G183" s="103" t="s">
        <v>328</v>
      </c>
      <c r="H183" s="114">
        <v>12490</v>
      </c>
      <c r="I183" s="114">
        <v>15386.8</v>
      </c>
      <c r="J183" s="114">
        <v>15386.8</v>
      </c>
    </row>
    <row r="184" spans="1:10" ht="63.75" x14ac:dyDescent="0.2">
      <c r="A184" s="1"/>
      <c r="B184" s="25"/>
      <c r="C184" s="16" t="s">
        <v>146</v>
      </c>
      <c r="D184" s="16" t="s">
        <v>151</v>
      </c>
      <c r="E184" s="79">
        <v>910110520</v>
      </c>
      <c r="F184" s="123"/>
      <c r="G184" s="120" t="s">
        <v>268</v>
      </c>
      <c r="H184" s="114">
        <f>H185</f>
        <v>12239.2</v>
      </c>
      <c r="I184" s="114">
        <f>I185</f>
        <v>12728.8</v>
      </c>
      <c r="J184" s="114">
        <f>J185</f>
        <v>13238</v>
      </c>
    </row>
    <row r="185" spans="1:10" ht="26.25" customHeight="1" x14ac:dyDescent="0.2">
      <c r="A185" s="1"/>
      <c r="B185" s="25"/>
      <c r="C185" s="16" t="s">
        <v>146</v>
      </c>
      <c r="D185" s="16" t="s">
        <v>151</v>
      </c>
      <c r="E185" s="79">
        <v>910110520</v>
      </c>
      <c r="F185" s="85" t="s">
        <v>327</v>
      </c>
      <c r="G185" s="103" t="s">
        <v>14</v>
      </c>
      <c r="H185" s="114">
        <v>12239.2</v>
      </c>
      <c r="I185" s="114">
        <v>12728.8</v>
      </c>
      <c r="J185" s="114">
        <v>13238</v>
      </c>
    </row>
    <row r="186" spans="1:10" ht="25.5" x14ac:dyDescent="0.2">
      <c r="A186" s="1"/>
      <c r="B186" s="25"/>
      <c r="C186" s="16" t="s">
        <v>146</v>
      </c>
      <c r="D186" s="16" t="s">
        <v>151</v>
      </c>
      <c r="E186" s="79" t="s">
        <v>270</v>
      </c>
      <c r="F186" s="129"/>
      <c r="G186" s="103" t="s">
        <v>269</v>
      </c>
      <c r="H186" s="114">
        <f>H187</f>
        <v>14293.5</v>
      </c>
      <c r="I186" s="114">
        <f>I187</f>
        <v>16457</v>
      </c>
      <c r="J186" s="114">
        <f>J187</f>
        <v>16457</v>
      </c>
    </row>
    <row r="187" spans="1:10" ht="38.25" x14ac:dyDescent="0.2">
      <c r="A187" s="1"/>
      <c r="B187" s="25"/>
      <c r="C187" s="16" t="s">
        <v>146</v>
      </c>
      <c r="D187" s="16" t="s">
        <v>151</v>
      </c>
      <c r="E187" s="79" t="s">
        <v>270</v>
      </c>
      <c r="F187" s="85" t="s">
        <v>327</v>
      </c>
      <c r="G187" s="103" t="s">
        <v>328</v>
      </c>
      <c r="H187" s="114">
        <v>14293.5</v>
      </c>
      <c r="I187" s="114">
        <v>16457</v>
      </c>
      <c r="J187" s="114">
        <v>16457</v>
      </c>
    </row>
    <row r="188" spans="1:10" ht="89.25" x14ac:dyDescent="0.2">
      <c r="A188" s="1"/>
      <c r="B188" s="25"/>
      <c r="C188" s="16" t="s">
        <v>146</v>
      </c>
      <c r="D188" s="16" t="s">
        <v>151</v>
      </c>
      <c r="E188" s="79" t="s">
        <v>899</v>
      </c>
      <c r="F188" s="129"/>
      <c r="G188" s="103" t="s">
        <v>900</v>
      </c>
      <c r="H188" s="114">
        <f>H189</f>
        <v>920</v>
      </c>
      <c r="I188" s="114">
        <f>I189</f>
        <v>0</v>
      </c>
      <c r="J188" s="114">
        <f>J189</f>
        <v>0</v>
      </c>
    </row>
    <row r="189" spans="1:10" ht="38.25" x14ac:dyDescent="0.2">
      <c r="A189" s="1"/>
      <c r="B189" s="25"/>
      <c r="C189" s="16" t="s">
        <v>146</v>
      </c>
      <c r="D189" s="16" t="s">
        <v>151</v>
      </c>
      <c r="E189" s="79" t="s">
        <v>899</v>
      </c>
      <c r="F189" s="85" t="s">
        <v>327</v>
      </c>
      <c r="G189" s="103" t="s">
        <v>328</v>
      </c>
      <c r="H189" s="114">
        <v>920</v>
      </c>
      <c r="I189" s="114">
        <v>0</v>
      </c>
      <c r="J189" s="114">
        <v>0</v>
      </c>
    </row>
    <row r="190" spans="1:10" ht="25.5" x14ac:dyDescent="0.2">
      <c r="A190" s="1"/>
      <c r="B190" s="25"/>
      <c r="C190" s="16" t="s">
        <v>146</v>
      </c>
      <c r="D190" s="16" t="s">
        <v>151</v>
      </c>
      <c r="E190" s="79" t="s">
        <v>901</v>
      </c>
      <c r="F190" s="85"/>
      <c r="G190" s="172" t="s">
        <v>902</v>
      </c>
      <c r="H190" s="114">
        <f>H191</f>
        <v>200</v>
      </c>
      <c r="I190" s="114">
        <f>I191</f>
        <v>0</v>
      </c>
      <c r="J190" s="114">
        <f>J191</f>
        <v>0</v>
      </c>
    </row>
    <row r="191" spans="1:10" ht="38.25" x14ac:dyDescent="0.2">
      <c r="A191" s="1"/>
      <c r="B191" s="25"/>
      <c r="C191" s="16" t="s">
        <v>146</v>
      </c>
      <c r="D191" s="16" t="s">
        <v>151</v>
      </c>
      <c r="E191" s="79" t="s">
        <v>901</v>
      </c>
      <c r="F191" s="85" t="s">
        <v>327</v>
      </c>
      <c r="G191" s="103" t="s">
        <v>328</v>
      </c>
      <c r="H191" s="114">
        <v>200</v>
      </c>
      <c r="I191" s="114">
        <v>0</v>
      </c>
      <c r="J191" s="114">
        <v>0</v>
      </c>
    </row>
    <row r="192" spans="1:10" ht="51" x14ac:dyDescent="0.2">
      <c r="A192" s="1"/>
      <c r="B192" s="25"/>
      <c r="C192" s="16" t="s">
        <v>146</v>
      </c>
      <c r="D192" s="16" t="s">
        <v>151</v>
      </c>
      <c r="E192" s="79" t="s">
        <v>642</v>
      </c>
      <c r="F192" s="85"/>
      <c r="G192" s="161" t="s">
        <v>641</v>
      </c>
      <c r="H192" s="114">
        <f>H193</f>
        <v>2328.1999999999998</v>
      </c>
      <c r="I192" s="114">
        <f>I193</f>
        <v>1243.2</v>
      </c>
      <c r="J192" s="114">
        <f>J193</f>
        <v>1260.5999999999999</v>
      </c>
    </row>
    <row r="193" spans="1:10" ht="38.25" x14ac:dyDescent="0.2">
      <c r="A193" s="1"/>
      <c r="B193" s="25"/>
      <c r="C193" s="16" t="s">
        <v>146</v>
      </c>
      <c r="D193" s="16" t="s">
        <v>151</v>
      </c>
      <c r="E193" s="79" t="s">
        <v>642</v>
      </c>
      <c r="F193" s="85" t="s">
        <v>327</v>
      </c>
      <c r="G193" s="103" t="s">
        <v>328</v>
      </c>
      <c r="H193" s="114">
        <v>2328.1999999999998</v>
      </c>
      <c r="I193" s="114">
        <v>1243.2</v>
      </c>
      <c r="J193" s="114">
        <v>1260.5999999999999</v>
      </c>
    </row>
    <row r="194" spans="1:10" ht="63.75" x14ac:dyDescent="0.2">
      <c r="A194" s="1"/>
      <c r="B194" s="25"/>
      <c r="C194" s="16" t="s">
        <v>146</v>
      </c>
      <c r="D194" s="16" t="s">
        <v>151</v>
      </c>
      <c r="E194" s="79">
        <v>910111020</v>
      </c>
      <c r="F194" s="85"/>
      <c r="G194" s="161" t="s">
        <v>643</v>
      </c>
      <c r="H194" s="114">
        <f>H195</f>
        <v>4781.6000000000004</v>
      </c>
      <c r="I194" s="114">
        <f>I195</f>
        <v>4972.8999999999996</v>
      </c>
      <c r="J194" s="114">
        <f>J195</f>
        <v>5042.5</v>
      </c>
    </row>
    <row r="195" spans="1:10" ht="38.25" x14ac:dyDescent="0.2">
      <c r="A195" s="1"/>
      <c r="B195" s="25"/>
      <c r="C195" s="16" t="s">
        <v>146</v>
      </c>
      <c r="D195" s="16" t="s">
        <v>151</v>
      </c>
      <c r="E195" s="79">
        <v>910111020</v>
      </c>
      <c r="F195" s="85" t="s">
        <v>327</v>
      </c>
      <c r="G195" s="103" t="s">
        <v>328</v>
      </c>
      <c r="H195" s="114">
        <v>4781.6000000000004</v>
      </c>
      <c r="I195" s="114">
        <v>4972.8999999999996</v>
      </c>
      <c r="J195" s="114">
        <v>5042.5</v>
      </c>
    </row>
    <row r="196" spans="1:10" ht="25.5" x14ac:dyDescent="0.2">
      <c r="A196" s="162"/>
      <c r="B196" s="25"/>
      <c r="C196" s="16" t="s">
        <v>146</v>
      </c>
      <c r="D196" s="16" t="s">
        <v>151</v>
      </c>
      <c r="E196" s="79" t="s">
        <v>637</v>
      </c>
      <c r="F196" s="85"/>
      <c r="G196" s="103" t="s">
        <v>638</v>
      </c>
      <c r="H196" s="114">
        <f>H197</f>
        <v>5551.9</v>
      </c>
      <c r="I196" s="114">
        <f>I197</f>
        <v>12852.4</v>
      </c>
      <c r="J196" s="114">
        <f>J197</f>
        <v>13501.7</v>
      </c>
    </row>
    <row r="197" spans="1:10" ht="38.25" x14ac:dyDescent="0.2">
      <c r="A197" s="162"/>
      <c r="B197" s="25"/>
      <c r="C197" s="16" t="s">
        <v>146</v>
      </c>
      <c r="D197" s="16" t="s">
        <v>151</v>
      </c>
      <c r="E197" s="79" t="s">
        <v>637</v>
      </c>
      <c r="F197" s="85" t="s">
        <v>327</v>
      </c>
      <c r="G197" s="103" t="s">
        <v>328</v>
      </c>
      <c r="H197" s="114">
        <v>5551.9</v>
      </c>
      <c r="I197" s="114">
        <v>12852.4</v>
      </c>
      <c r="J197" s="114">
        <v>13501.7</v>
      </c>
    </row>
    <row r="198" spans="1:10" ht="25.5" x14ac:dyDescent="0.2">
      <c r="A198" s="162"/>
      <c r="B198" s="25"/>
      <c r="C198" s="16" t="s">
        <v>146</v>
      </c>
      <c r="D198" s="16" t="s">
        <v>151</v>
      </c>
      <c r="E198" s="79">
        <v>910111050</v>
      </c>
      <c r="F198" s="85"/>
      <c r="G198" s="103" t="s">
        <v>639</v>
      </c>
      <c r="H198" s="114">
        <f>H199</f>
        <v>51113.8</v>
      </c>
      <c r="I198" s="114">
        <f>I199</f>
        <v>51409.4</v>
      </c>
      <c r="J198" s="114">
        <f>J199</f>
        <v>54006.6</v>
      </c>
    </row>
    <row r="199" spans="1:10" ht="38.25" x14ac:dyDescent="0.2">
      <c r="A199" s="162"/>
      <c r="B199" s="25"/>
      <c r="C199" s="16" t="s">
        <v>146</v>
      </c>
      <c r="D199" s="16" t="s">
        <v>151</v>
      </c>
      <c r="E199" s="79">
        <v>910111050</v>
      </c>
      <c r="F199" s="85" t="s">
        <v>327</v>
      </c>
      <c r="G199" s="103" t="s">
        <v>328</v>
      </c>
      <c r="H199" s="114">
        <v>51113.8</v>
      </c>
      <c r="I199" s="114">
        <v>51409.4</v>
      </c>
      <c r="J199" s="114">
        <v>54006.6</v>
      </c>
    </row>
    <row r="200" spans="1:10" ht="25.5" x14ac:dyDescent="0.2">
      <c r="A200" s="162"/>
      <c r="B200" s="25"/>
      <c r="C200" s="16" t="s">
        <v>146</v>
      </c>
      <c r="D200" s="16" t="s">
        <v>151</v>
      </c>
      <c r="E200" s="79" t="s">
        <v>881</v>
      </c>
      <c r="F200" s="85"/>
      <c r="G200" s="103" t="s">
        <v>882</v>
      </c>
      <c r="H200" s="114">
        <f>H201</f>
        <v>4416.3999999999996</v>
      </c>
      <c r="I200" s="114">
        <f t="shared" ref="I200:J200" si="76">I201</f>
        <v>0</v>
      </c>
      <c r="J200" s="114">
        <f t="shared" si="76"/>
        <v>0</v>
      </c>
    </row>
    <row r="201" spans="1:10" ht="38.25" x14ac:dyDescent="0.2">
      <c r="A201" s="162"/>
      <c r="B201" s="25"/>
      <c r="C201" s="16" t="s">
        <v>146</v>
      </c>
      <c r="D201" s="16" t="s">
        <v>151</v>
      </c>
      <c r="E201" s="79" t="s">
        <v>881</v>
      </c>
      <c r="F201" s="85" t="s">
        <v>327</v>
      </c>
      <c r="G201" s="103" t="s">
        <v>328</v>
      </c>
      <c r="H201" s="114">
        <v>4416.3999999999996</v>
      </c>
      <c r="I201" s="114">
        <v>0</v>
      </c>
      <c r="J201" s="114">
        <v>0</v>
      </c>
    </row>
    <row r="202" spans="1:10" ht="38.25" x14ac:dyDescent="0.2">
      <c r="A202" s="162"/>
      <c r="B202" s="25"/>
      <c r="C202" s="16" t="s">
        <v>146</v>
      </c>
      <c r="D202" s="16" t="s">
        <v>151</v>
      </c>
      <c r="E202" s="79" t="s">
        <v>903</v>
      </c>
      <c r="F202" s="85"/>
      <c r="G202" s="103" t="s">
        <v>904</v>
      </c>
      <c r="H202" s="114">
        <f>H203</f>
        <v>900</v>
      </c>
      <c r="I202" s="114">
        <f t="shared" ref="I202:J202" si="77">I203</f>
        <v>0</v>
      </c>
      <c r="J202" s="114">
        <f t="shared" si="77"/>
        <v>0</v>
      </c>
    </row>
    <row r="203" spans="1:10" ht="38.25" x14ac:dyDescent="0.2">
      <c r="A203" s="162"/>
      <c r="B203" s="25"/>
      <c r="C203" s="16" t="s">
        <v>146</v>
      </c>
      <c r="D203" s="16" t="s">
        <v>151</v>
      </c>
      <c r="E203" s="79" t="s">
        <v>903</v>
      </c>
      <c r="F203" s="85" t="s">
        <v>327</v>
      </c>
      <c r="G203" s="103" t="s">
        <v>328</v>
      </c>
      <c r="H203" s="114">
        <v>900</v>
      </c>
      <c r="I203" s="114">
        <v>0</v>
      </c>
      <c r="J203" s="114">
        <v>0</v>
      </c>
    </row>
    <row r="204" spans="1:10" ht="63.75" x14ac:dyDescent="0.2">
      <c r="A204" s="1"/>
      <c r="B204" s="25"/>
      <c r="C204" s="73" t="s">
        <v>146</v>
      </c>
      <c r="D204" s="73" t="s">
        <v>151</v>
      </c>
      <c r="E204" s="73" t="s">
        <v>349</v>
      </c>
      <c r="F204" s="16"/>
      <c r="G204" s="64" t="s">
        <v>543</v>
      </c>
      <c r="H204" s="101">
        <f t="shared" ref="H204:J205" si="78">H205</f>
        <v>6789.7999999999993</v>
      </c>
      <c r="I204" s="101">
        <f t="shared" si="78"/>
        <v>4724.2</v>
      </c>
      <c r="J204" s="101">
        <f t="shared" si="78"/>
        <v>4717.3</v>
      </c>
    </row>
    <row r="205" spans="1:10" ht="51" x14ac:dyDescent="0.2">
      <c r="A205" s="1"/>
      <c r="B205" s="25"/>
      <c r="C205" s="21" t="s">
        <v>146</v>
      </c>
      <c r="D205" s="21" t="s">
        <v>151</v>
      </c>
      <c r="E205" s="52" t="s">
        <v>350</v>
      </c>
      <c r="F205" s="16"/>
      <c r="G205" s="48" t="s">
        <v>351</v>
      </c>
      <c r="H205" s="58">
        <f t="shared" si="78"/>
        <v>6789.7999999999993</v>
      </c>
      <c r="I205" s="58">
        <f t="shared" si="78"/>
        <v>4724.2</v>
      </c>
      <c r="J205" s="58">
        <f t="shared" si="78"/>
        <v>4717.3</v>
      </c>
    </row>
    <row r="206" spans="1:10" ht="38.25" customHeight="1" x14ac:dyDescent="0.2">
      <c r="A206" s="1"/>
      <c r="B206" s="25"/>
      <c r="C206" s="21" t="s">
        <v>146</v>
      </c>
      <c r="D206" s="21" t="s">
        <v>151</v>
      </c>
      <c r="E206" s="21" t="s">
        <v>352</v>
      </c>
      <c r="F206" s="16"/>
      <c r="G206" s="103" t="s">
        <v>353</v>
      </c>
      <c r="H206" s="99">
        <f>H207+H209+H211+H213</f>
        <v>6789.7999999999993</v>
      </c>
      <c r="I206" s="99">
        <f t="shared" ref="I206:J206" si="79">I207+I209+I211+I213</f>
        <v>4724.2</v>
      </c>
      <c r="J206" s="99">
        <f t="shared" si="79"/>
        <v>4717.3</v>
      </c>
    </row>
    <row r="207" spans="1:10" ht="38.25" x14ac:dyDescent="0.2">
      <c r="A207" s="1"/>
      <c r="B207" s="25"/>
      <c r="C207" s="21" t="s">
        <v>146</v>
      </c>
      <c r="D207" s="21" t="s">
        <v>151</v>
      </c>
      <c r="E207" s="21" t="s">
        <v>354</v>
      </c>
      <c r="F207" s="16"/>
      <c r="G207" s="103" t="s">
        <v>629</v>
      </c>
      <c r="H207" s="99">
        <f t="shared" ref="H207:J207" si="80">H208</f>
        <v>2381.1999999999998</v>
      </c>
      <c r="I207" s="99">
        <f t="shared" si="80"/>
        <v>500</v>
      </c>
      <c r="J207" s="99">
        <f t="shared" si="80"/>
        <v>500</v>
      </c>
    </row>
    <row r="208" spans="1:10" ht="38.25" x14ac:dyDescent="0.2">
      <c r="A208" s="1"/>
      <c r="B208" s="25"/>
      <c r="C208" s="21" t="s">
        <v>146</v>
      </c>
      <c r="D208" s="21" t="s">
        <v>151</v>
      </c>
      <c r="E208" s="21" t="s">
        <v>354</v>
      </c>
      <c r="F208" s="85" t="s">
        <v>327</v>
      </c>
      <c r="G208" s="103" t="s">
        <v>328</v>
      </c>
      <c r="H208" s="41">
        <v>2381.1999999999998</v>
      </c>
      <c r="I208" s="41">
        <v>500</v>
      </c>
      <c r="J208" s="41">
        <v>500</v>
      </c>
    </row>
    <row r="209" spans="1:10" ht="38.25" x14ac:dyDescent="0.2">
      <c r="A209" s="162"/>
      <c r="B209" s="25"/>
      <c r="C209" s="21" t="s">
        <v>146</v>
      </c>
      <c r="D209" s="21" t="s">
        <v>151</v>
      </c>
      <c r="E209" s="51" t="s">
        <v>654</v>
      </c>
      <c r="F209" s="85"/>
      <c r="G209" s="103" t="s">
        <v>647</v>
      </c>
      <c r="H209" s="41">
        <f t="shared" ref="H209:J209" si="81">H210</f>
        <v>844.8</v>
      </c>
      <c r="I209" s="41">
        <f t="shared" si="81"/>
        <v>844.8</v>
      </c>
      <c r="J209" s="41">
        <f t="shared" si="81"/>
        <v>843.5</v>
      </c>
    </row>
    <row r="210" spans="1:10" ht="38.25" x14ac:dyDescent="0.2">
      <c r="A210" s="162"/>
      <c r="B210" s="25"/>
      <c r="C210" s="21" t="s">
        <v>146</v>
      </c>
      <c r="D210" s="21" t="s">
        <v>151</v>
      </c>
      <c r="E210" s="51" t="s">
        <v>654</v>
      </c>
      <c r="F210" s="85" t="s">
        <v>327</v>
      </c>
      <c r="G210" s="103" t="s">
        <v>328</v>
      </c>
      <c r="H210" s="41">
        <v>844.8</v>
      </c>
      <c r="I210" s="41">
        <v>844.8</v>
      </c>
      <c r="J210" s="41">
        <v>843.5</v>
      </c>
    </row>
    <row r="211" spans="1:10" ht="51" x14ac:dyDescent="0.2">
      <c r="A211" s="162"/>
      <c r="B211" s="25"/>
      <c r="C211" s="21" t="s">
        <v>146</v>
      </c>
      <c r="D211" s="21" t="s">
        <v>151</v>
      </c>
      <c r="E211" s="51" t="s">
        <v>655</v>
      </c>
      <c r="F211" s="85"/>
      <c r="G211" s="103" t="s">
        <v>644</v>
      </c>
      <c r="H211" s="41">
        <f t="shared" ref="H211:J211" si="82">H212</f>
        <v>3379.4</v>
      </c>
      <c r="I211" s="41">
        <f t="shared" si="82"/>
        <v>3379.4</v>
      </c>
      <c r="J211" s="41">
        <f t="shared" si="82"/>
        <v>3373.8</v>
      </c>
    </row>
    <row r="212" spans="1:10" ht="38.25" x14ac:dyDescent="0.2">
      <c r="A212" s="162"/>
      <c r="B212" s="25"/>
      <c r="C212" s="21" t="s">
        <v>146</v>
      </c>
      <c r="D212" s="21" t="s">
        <v>151</v>
      </c>
      <c r="E212" s="51" t="s">
        <v>655</v>
      </c>
      <c r="F212" s="85" t="s">
        <v>327</v>
      </c>
      <c r="G212" s="103" t="s">
        <v>328</v>
      </c>
      <c r="H212" s="41">
        <v>3379.4</v>
      </c>
      <c r="I212" s="41">
        <v>3379.4</v>
      </c>
      <c r="J212" s="41">
        <v>3373.8</v>
      </c>
    </row>
    <row r="213" spans="1:10" ht="38.25" x14ac:dyDescent="0.2">
      <c r="A213" s="162"/>
      <c r="B213" s="25"/>
      <c r="C213" s="21" t="s">
        <v>146</v>
      </c>
      <c r="D213" s="21" t="s">
        <v>151</v>
      </c>
      <c r="E213" s="21" t="s">
        <v>876</v>
      </c>
      <c r="F213" s="85"/>
      <c r="G213" s="54" t="s">
        <v>877</v>
      </c>
      <c r="H213" s="41">
        <f>H214</f>
        <v>184.4</v>
      </c>
      <c r="I213" s="41">
        <f t="shared" ref="I213:J213" si="83">I214</f>
        <v>0</v>
      </c>
      <c r="J213" s="41">
        <f t="shared" si="83"/>
        <v>0</v>
      </c>
    </row>
    <row r="214" spans="1:10" ht="38.25" x14ac:dyDescent="0.2">
      <c r="A214" s="162"/>
      <c r="B214" s="25"/>
      <c r="C214" s="21" t="s">
        <v>146</v>
      </c>
      <c r="D214" s="21" t="s">
        <v>151</v>
      </c>
      <c r="E214" s="21" t="s">
        <v>876</v>
      </c>
      <c r="F214" s="85" t="s">
        <v>327</v>
      </c>
      <c r="G214" s="103" t="s">
        <v>328</v>
      </c>
      <c r="H214" s="41">
        <v>184.4</v>
      </c>
      <c r="I214" s="41">
        <v>0</v>
      </c>
      <c r="J214" s="41">
        <v>0</v>
      </c>
    </row>
    <row r="215" spans="1:10" ht="38.25" x14ac:dyDescent="0.2">
      <c r="A215" s="162"/>
      <c r="B215" s="25"/>
      <c r="C215" s="73" t="s">
        <v>146</v>
      </c>
      <c r="D215" s="73" t="s">
        <v>151</v>
      </c>
      <c r="E215" s="5" t="s">
        <v>32</v>
      </c>
      <c r="F215" s="5"/>
      <c r="G215" s="53" t="s">
        <v>56</v>
      </c>
      <c r="H215" s="101">
        <f>H216</f>
        <v>50</v>
      </c>
      <c r="I215" s="101">
        <f t="shared" ref="I215:J215" si="84">I216</f>
        <v>0</v>
      </c>
      <c r="J215" s="101">
        <f t="shared" si="84"/>
        <v>0</v>
      </c>
    </row>
    <row r="216" spans="1:10" ht="38.25" x14ac:dyDescent="0.2">
      <c r="A216" s="162"/>
      <c r="B216" s="25"/>
      <c r="C216" s="21" t="s">
        <v>146</v>
      </c>
      <c r="D216" s="21" t="s">
        <v>151</v>
      </c>
      <c r="E216" s="85" t="s">
        <v>606</v>
      </c>
      <c r="F216" s="16"/>
      <c r="G216" s="54" t="s">
        <v>607</v>
      </c>
      <c r="H216" s="41">
        <f>SUM(H217:H217)</f>
        <v>50</v>
      </c>
      <c r="I216" s="41">
        <f>SUM(I217:I217)</f>
        <v>0</v>
      </c>
      <c r="J216" s="41">
        <f>SUM(J217:J217)</f>
        <v>0</v>
      </c>
    </row>
    <row r="217" spans="1:10" ht="38.25" x14ac:dyDescent="0.2">
      <c r="A217" s="162"/>
      <c r="B217" s="25"/>
      <c r="C217" s="21" t="s">
        <v>146</v>
      </c>
      <c r="D217" s="21" t="s">
        <v>151</v>
      </c>
      <c r="E217" s="85" t="s">
        <v>606</v>
      </c>
      <c r="F217" s="85" t="s">
        <v>327</v>
      </c>
      <c r="G217" s="103" t="s">
        <v>328</v>
      </c>
      <c r="H217" s="39">
        <v>50</v>
      </c>
      <c r="I217" s="39">
        <v>0</v>
      </c>
      <c r="J217" s="39">
        <v>0</v>
      </c>
    </row>
    <row r="218" spans="1:10" ht="25.5" x14ac:dyDescent="0.2">
      <c r="A218" s="1"/>
      <c r="B218" s="25"/>
      <c r="C218" s="30" t="s">
        <v>146</v>
      </c>
      <c r="D218" s="30" t="s">
        <v>174</v>
      </c>
      <c r="E218" s="30"/>
      <c r="F218" s="30"/>
      <c r="G218" s="46" t="s">
        <v>4</v>
      </c>
      <c r="H218" s="40">
        <f>H219+H229+H246</f>
        <v>10165.9</v>
      </c>
      <c r="I218" s="40">
        <f>I219+I229</f>
        <v>920</v>
      </c>
      <c r="J218" s="40">
        <f t="shared" ref="J218" si="85">J219+J229</f>
        <v>920</v>
      </c>
    </row>
    <row r="219" spans="1:10" ht="51" customHeight="1" x14ac:dyDescent="0.2">
      <c r="A219" s="1"/>
      <c r="B219" s="25"/>
      <c r="C219" s="16" t="s">
        <v>146</v>
      </c>
      <c r="D219" s="16" t="s">
        <v>174</v>
      </c>
      <c r="E219" s="73" t="s">
        <v>114</v>
      </c>
      <c r="F219" s="16"/>
      <c r="G219" s="53" t="s">
        <v>567</v>
      </c>
      <c r="H219" s="101">
        <f t="shared" ref="H219:J222" si="86">H220</f>
        <v>6724.5</v>
      </c>
      <c r="I219" s="101">
        <f t="shared" si="86"/>
        <v>200</v>
      </c>
      <c r="J219" s="101">
        <f t="shared" si="86"/>
        <v>200</v>
      </c>
    </row>
    <row r="220" spans="1:10" ht="38.25" x14ac:dyDescent="0.2">
      <c r="A220" s="1"/>
      <c r="B220" s="25"/>
      <c r="C220" s="16" t="s">
        <v>146</v>
      </c>
      <c r="D220" s="16" t="s">
        <v>174</v>
      </c>
      <c r="E220" s="52" t="s">
        <v>234</v>
      </c>
      <c r="F220" s="16"/>
      <c r="G220" s="48" t="s">
        <v>233</v>
      </c>
      <c r="H220" s="41">
        <f t="shared" ref="H220:I220" si="87">H221+H224</f>
        <v>6724.5</v>
      </c>
      <c r="I220" s="41">
        <f t="shared" si="87"/>
        <v>200</v>
      </c>
      <c r="J220" s="41">
        <f t="shared" ref="J220" si="88">J221+J224</f>
        <v>200</v>
      </c>
    </row>
    <row r="221" spans="1:10" ht="76.5" x14ac:dyDescent="0.2">
      <c r="A221" s="1"/>
      <c r="B221" s="25"/>
      <c r="C221" s="16" t="s">
        <v>146</v>
      </c>
      <c r="D221" s="16" t="s">
        <v>174</v>
      </c>
      <c r="E221" s="21" t="s">
        <v>384</v>
      </c>
      <c r="F221" s="16"/>
      <c r="G221" s="105" t="s">
        <v>492</v>
      </c>
      <c r="H221" s="41">
        <f t="shared" si="86"/>
        <v>164</v>
      </c>
      <c r="I221" s="41">
        <f t="shared" si="86"/>
        <v>164</v>
      </c>
      <c r="J221" s="41">
        <f t="shared" si="86"/>
        <v>164</v>
      </c>
    </row>
    <row r="222" spans="1:10" ht="51" x14ac:dyDescent="0.2">
      <c r="A222" s="1"/>
      <c r="B222" s="25"/>
      <c r="C222" s="16" t="s">
        <v>146</v>
      </c>
      <c r="D222" s="16" t="s">
        <v>174</v>
      </c>
      <c r="E222" s="21" t="s">
        <v>236</v>
      </c>
      <c r="F222" s="30"/>
      <c r="G222" s="102" t="s">
        <v>235</v>
      </c>
      <c r="H222" s="41">
        <f t="shared" si="86"/>
        <v>164</v>
      </c>
      <c r="I222" s="41">
        <f t="shared" si="86"/>
        <v>164</v>
      </c>
      <c r="J222" s="41">
        <f t="shared" si="86"/>
        <v>164</v>
      </c>
    </row>
    <row r="223" spans="1:10" ht="38.25" x14ac:dyDescent="0.2">
      <c r="A223" s="1"/>
      <c r="B223" s="25"/>
      <c r="C223" s="16" t="s">
        <v>146</v>
      </c>
      <c r="D223" s="16" t="s">
        <v>174</v>
      </c>
      <c r="E223" s="21" t="s">
        <v>236</v>
      </c>
      <c r="F223" s="85" t="s">
        <v>327</v>
      </c>
      <c r="G223" s="103" t="s">
        <v>328</v>
      </c>
      <c r="H223" s="39">
        <v>164</v>
      </c>
      <c r="I223" s="39">
        <v>164</v>
      </c>
      <c r="J223" s="39">
        <v>164</v>
      </c>
    </row>
    <row r="224" spans="1:10" ht="25.5" x14ac:dyDescent="0.2">
      <c r="A224" s="1"/>
      <c r="B224" s="25"/>
      <c r="C224" s="16" t="s">
        <v>146</v>
      </c>
      <c r="D224" s="16" t="s">
        <v>174</v>
      </c>
      <c r="E224" s="21" t="s">
        <v>630</v>
      </c>
      <c r="F224" s="85"/>
      <c r="G224" s="105" t="s">
        <v>626</v>
      </c>
      <c r="H224" s="41">
        <f>H225+H227</f>
        <v>6560.5</v>
      </c>
      <c r="I224" s="41">
        <f t="shared" ref="I224:J224" si="89">I225+I227</f>
        <v>36</v>
      </c>
      <c r="J224" s="41">
        <f t="shared" si="89"/>
        <v>36</v>
      </c>
    </row>
    <row r="225" spans="1:10" ht="38.25" x14ac:dyDescent="0.2">
      <c r="A225" s="1"/>
      <c r="B225" s="25"/>
      <c r="C225" s="16" t="s">
        <v>146</v>
      </c>
      <c r="D225" s="16" t="s">
        <v>174</v>
      </c>
      <c r="E225" s="85" t="s">
        <v>625</v>
      </c>
      <c r="F225" s="30"/>
      <c r="G225" s="102" t="s">
        <v>243</v>
      </c>
      <c r="H225" s="41">
        <f>H226</f>
        <v>36</v>
      </c>
      <c r="I225" s="41">
        <f>I226</f>
        <v>36</v>
      </c>
      <c r="J225" s="41">
        <f>J226</f>
        <v>36</v>
      </c>
    </row>
    <row r="226" spans="1:10" ht="38.25" x14ac:dyDescent="0.2">
      <c r="A226" s="162"/>
      <c r="B226" s="25"/>
      <c r="C226" s="16" t="s">
        <v>146</v>
      </c>
      <c r="D226" s="16" t="s">
        <v>174</v>
      </c>
      <c r="E226" s="85" t="s">
        <v>625</v>
      </c>
      <c r="F226" s="85" t="s">
        <v>327</v>
      </c>
      <c r="G226" s="103" t="s">
        <v>328</v>
      </c>
      <c r="H226" s="41">
        <v>36</v>
      </c>
      <c r="I226" s="41">
        <v>36</v>
      </c>
      <c r="J226" s="41">
        <v>36</v>
      </c>
    </row>
    <row r="227" spans="1:10" ht="38.25" x14ac:dyDescent="0.2">
      <c r="A227" s="162"/>
      <c r="B227" s="25"/>
      <c r="C227" s="16" t="s">
        <v>146</v>
      </c>
      <c r="D227" s="16" t="s">
        <v>174</v>
      </c>
      <c r="E227" s="85" t="s">
        <v>848</v>
      </c>
      <c r="F227" s="85"/>
      <c r="G227" s="103" t="s">
        <v>849</v>
      </c>
      <c r="H227" s="41">
        <f>H228</f>
        <v>6524.5</v>
      </c>
      <c r="I227" s="41">
        <f t="shared" ref="I227:J227" si="90">I228</f>
        <v>0</v>
      </c>
      <c r="J227" s="41">
        <f t="shared" si="90"/>
        <v>0</v>
      </c>
    </row>
    <row r="228" spans="1:10" ht="38.25" x14ac:dyDescent="0.2">
      <c r="A228" s="162"/>
      <c r="B228" s="25"/>
      <c r="C228" s="16" t="s">
        <v>146</v>
      </c>
      <c r="D228" s="16" t="s">
        <v>174</v>
      </c>
      <c r="E228" s="85" t="s">
        <v>848</v>
      </c>
      <c r="F228" s="85" t="s">
        <v>327</v>
      </c>
      <c r="G228" s="103" t="s">
        <v>328</v>
      </c>
      <c r="H228" s="41">
        <f>430.7+6093.8</f>
        <v>6524.5</v>
      </c>
      <c r="I228" s="41">
        <v>0</v>
      </c>
      <c r="J228" s="41">
        <v>0</v>
      </c>
    </row>
    <row r="229" spans="1:10" ht="54.75" customHeight="1" x14ac:dyDescent="0.2">
      <c r="A229" s="1"/>
      <c r="B229" s="25"/>
      <c r="C229" s="5" t="s">
        <v>146</v>
      </c>
      <c r="D229" s="5" t="s">
        <v>174</v>
      </c>
      <c r="E229" s="76">
        <v>400000000</v>
      </c>
      <c r="F229" s="16"/>
      <c r="G229" s="64" t="s">
        <v>546</v>
      </c>
      <c r="H229" s="101">
        <f t="shared" ref="H229:J229" si="91">H230</f>
        <v>1520</v>
      </c>
      <c r="I229" s="101">
        <f t="shared" si="91"/>
        <v>720</v>
      </c>
      <c r="J229" s="101">
        <f t="shared" si="91"/>
        <v>720</v>
      </c>
    </row>
    <row r="230" spans="1:10" ht="38.25" x14ac:dyDescent="0.2">
      <c r="A230" s="1"/>
      <c r="B230" s="25"/>
      <c r="C230" s="47" t="s">
        <v>146</v>
      </c>
      <c r="D230" s="47" t="s">
        <v>174</v>
      </c>
      <c r="E230" s="75">
        <v>440000000</v>
      </c>
      <c r="F230" s="16"/>
      <c r="G230" s="48" t="s">
        <v>377</v>
      </c>
      <c r="H230" s="98">
        <f t="shared" ref="H230:I230" si="92">H231+H234+H239</f>
        <v>1520</v>
      </c>
      <c r="I230" s="98">
        <f t="shared" si="92"/>
        <v>720</v>
      </c>
      <c r="J230" s="98">
        <f t="shared" ref="J230" si="93">J231+J234+J239</f>
        <v>720</v>
      </c>
    </row>
    <row r="231" spans="1:10" ht="25.5" x14ac:dyDescent="0.2">
      <c r="A231" s="162"/>
      <c r="B231" s="25"/>
      <c r="C231" s="16" t="s">
        <v>146</v>
      </c>
      <c r="D231" s="16" t="s">
        <v>174</v>
      </c>
      <c r="E231" s="74">
        <v>440100000</v>
      </c>
      <c r="F231" s="16"/>
      <c r="G231" s="103" t="s">
        <v>739</v>
      </c>
      <c r="H231" s="104">
        <f t="shared" ref="H231:J232" si="94">H232</f>
        <v>50</v>
      </c>
      <c r="I231" s="104">
        <f t="shared" si="94"/>
        <v>0</v>
      </c>
      <c r="J231" s="104">
        <f t="shared" si="94"/>
        <v>0</v>
      </c>
    </row>
    <row r="232" spans="1:10" ht="61.5" customHeight="1" x14ac:dyDescent="0.2">
      <c r="A232" s="162"/>
      <c r="B232" s="25"/>
      <c r="C232" s="16" t="s">
        <v>146</v>
      </c>
      <c r="D232" s="16" t="s">
        <v>174</v>
      </c>
      <c r="E232" s="74" t="s">
        <v>738</v>
      </c>
      <c r="F232" s="16"/>
      <c r="G232" s="105" t="s">
        <v>740</v>
      </c>
      <c r="H232" s="104">
        <f t="shared" si="94"/>
        <v>50</v>
      </c>
      <c r="I232" s="104">
        <f t="shared" si="94"/>
        <v>0</v>
      </c>
      <c r="J232" s="104">
        <f t="shared" si="94"/>
        <v>0</v>
      </c>
    </row>
    <row r="233" spans="1:10" ht="38.25" x14ac:dyDescent="0.2">
      <c r="A233" s="162"/>
      <c r="B233" s="25"/>
      <c r="C233" s="16" t="s">
        <v>146</v>
      </c>
      <c r="D233" s="16" t="s">
        <v>174</v>
      </c>
      <c r="E233" s="74" t="s">
        <v>738</v>
      </c>
      <c r="F233" s="85" t="s">
        <v>327</v>
      </c>
      <c r="G233" s="103" t="s">
        <v>328</v>
      </c>
      <c r="H233" s="104">
        <v>50</v>
      </c>
      <c r="I233" s="104">
        <v>0</v>
      </c>
      <c r="J233" s="104">
        <v>0</v>
      </c>
    </row>
    <row r="234" spans="1:10" ht="51" x14ac:dyDescent="0.2">
      <c r="A234" s="1"/>
      <c r="B234" s="25"/>
      <c r="C234" s="16" t="s">
        <v>146</v>
      </c>
      <c r="D234" s="16" t="s">
        <v>174</v>
      </c>
      <c r="E234" s="74">
        <v>440200000</v>
      </c>
      <c r="F234" s="85"/>
      <c r="G234" s="103" t="s">
        <v>359</v>
      </c>
      <c r="H234" s="41">
        <f>H235+H237</f>
        <v>520</v>
      </c>
      <c r="I234" s="41">
        <f>I235+I237</f>
        <v>20</v>
      </c>
      <c r="J234" s="41">
        <f>J235+J237</f>
        <v>20</v>
      </c>
    </row>
    <row r="235" spans="1:10" ht="25.5" x14ac:dyDescent="0.2">
      <c r="A235" s="1"/>
      <c r="B235" s="25"/>
      <c r="C235" s="16" t="s">
        <v>146</v>
      </c>
      <c r="D235" s="16" t="s">
        <v>174</v>
      </c>
      <c r="E235" s="74" t="s">
        <v>661</v>
      </c>
      <c r="F235" s="85"/>
      <c r="G235" s="103" t="s">
        <v>333</v>
      </c>
      <c r="H235" s="41">
        <f>H236</f>
        <v>20</v>
      </c>
      <c r="I235" s="41">
        <f>I236</f>
        <v>7</v>
      </c>
      <c r="J235" s="41">
        <f>J236</f>
        <v>7</v>
      </c>
    </row>
    <row r="236" spans="1:10" ht="38.25" x14ac:dyDescent="0.2">
      <c r="A236" s="1"/>
      <c r="B236" s="25"/>
      <c r="C236" s="16" t="s">
        <v>146</v>
      </c>
      <c r="D236" s="16" t="s">
        <v>174</v>
      </c>
      <c r="E236" s="74" t="s">
        <v>661</v>
      </c>
      <c r="F236" s="85" t="s">
        <v>327</v>
      </c>
      <c r="G236" s="103" t="s">
        <v>328</v>
      </c>
      <c r="H236" s="41">
        <v>20</v>
      </c>
      <c r="I236" s="41">
        <v>7</v>
      </c>
      <c r="J236" s="41">
        <v>7</v>
      </c>
    </row>
    <row r="237" spans="1:10" ht="39" customHeight="1" x14ac:dyDescent="0.2">
      <c r="A237" s="1"/>
      <c r="B237" s="25"/>
      <c r="C237" s="16" t="s">
        <v>146</v>
      </c>
      <c r="D237" s="16" t="s">
        <v>174</v>
      </c>
      <c r="E237" s="74" t="s">
        <v>662</v>
      </c>
      <c r="F237" s="85"/>
      <c r="G237" s="103" t="s">
        <v>730</v>
      </c>
      <c r="H237" s="41">
        <f>H238</f>
        <v>500</v>
      </c>
      <c r="I237" s="41">
        <f>I238</f>
        <v>13</v>
      </c>
      <c r="J237" s="41">
        <f>J238</f>
        <v>13</v>
      </c>
    </row>
    <row r="238" spans="1:10" ht="63.75" x14ac:dyDescent="0.2">
      <c r="A238" s="1"/>
      <c r="B238" s="25"/>
      <c r="C238" s="16" t="s">
        <v>146</v>
      </c>
      <c r="D238" s="16" t="s">
        <v>174</v>
      </c>
      <c r="E238" s="74" t="s">
        <v>662</v>
      </c>
      <c r="F238" s="16" t="s">
        <v>15</v>
      </c>
      <c r="G238" s="103" t="s">
        <v>694</v>
      </c>
      <c r="H238" s="41">
        <v>500</v>
      </c>
      <c r="I238" s="41">
        <v>13</v>
      </c>
      <c r="J238" s="41">
        <v>13</v>
      </c>
    </row>
    <row r="239" spans="1:10" ht="25.5" x14ac:dyDescent="0.2">
      <c r="A239" s="1"/>
      <c r="B239" s="25"/>
      <c r="C239" s="16" t="s">
        <v>146</v>
      </c>
      <c r="D239" s="16" t="s">
        <v>174</v>
      </c>
      <c r="E239" s="74">
        <v>440300000</v>
      </c>
      <c r="F239" s="85"/>
      <c r="G239" s="103" t="s">
        <v>608</v>
      </c>
      <c r="H239" s="41">
        <f>H240+H242+H244</f>
        <v>950</v>
      </c>
      <c r="I239" s="41">
        <f t="shared" ref="I239:J239" si="95">I240+I242+I244</f>
        <v>700</v>
      </c>
      <c r="J239" s="41">
        <f t="shared" si="95"/>
        <v>700</v>
      </c>
    </row>
    <row r="240" spans="1:10" ht="51" x14ac:dyDescent="0.2">
      <c r="A240" s="1"/>
      <c r="B240" s="25"/>
      <c r="C240" s="16" t="s">
        <v>146</v>
      </c>
      <c r="D240" s="16" t="s">
        <v>174</v>
      </c>
      <c r="E240" s="74" t="s">
        <v>663</v>
      </c>
      <c r="F240" s="16"/>
      <c r="G240" s="103" t="s">
        <v>731</v>
      </c>
      <c r="H240" s="41">
        <f t="shared" ref="H240:J240" si="96">H241</f>
        <v>150</v>
      </c>
      <c r="I240" s="41">
        <f t="shared" si="96"/>
        <v>100</v>
      </c>
      <c r="J240" s="41">
        <f t="shared" si="96"/>
        <v>100</v>
      </c>
    </row>
    <row r="241" spans="1:10" ht="63.75" x14ac:dyDescent="0.2">
      <c r="A241" s="1"/>
      <c r="B241" s="25"/>
      <c r="C241" s="16" t="s">
        <v>146</v>
      </c>
      <c r="D241" s="16" t="s">
        <v>174</v>
      </c>
      <c r="E241" s="74" t="s">
        <v>663</v>
      </c>
      <c r="F241" s="16" t="s">
        <v>15</v>
      </c>
      <c r="G241" s="103" t="s">
        <v>694</v>
      </c>
      <c r="H241" s="41">
        <v>150</v>
      </c>
      <c r="I241" s="41">
        <v>100</v>
      </c>
      <c r="J241" s="41">
        <v>100</v>
      </c>
    </row>
    <row r="242" spans="1:10" ht="89.25" x14ac:dyDescent="0.2">
      <c r="A242" s="162"/>
      <c r="B242" s="25"/>
      <c r="C242" s="16" t="s">
        <v>146</v>
      </c>
      <c r="D242" s="16" t="s">
        <v>174</v>
      </c>
      <c r="E242" s="74" t="s">
        <v>858</v>
      </c>
      <c r="F242" s="16"/>
      <c r="G242" s="103" t="s">
        <v>860</v>
      </c>
      <c r="H242" s="41">
        <f t="shared" ref="H242:J244" si="97">H243</f>
        <v>100</v>
      </c>
      <c r="I242" s="41">
        <f t="shared" si="97"/>
        <v>100</v>
      </c>
      <c r="J242" s="41">
        <f t="shared" si="97"/>
        <v>100</v>
      </c>
    </row>
    <row r="243" spans="1:10" ht="63.75" x14ac:dyDescent="0.2">
      <c r="A243" s="162"/>
      <c r="B243" s="25"/>
      <c r="C243" s="16" t="s">
        <v>146</v>
      </c>
      <c r="D243" s="16" t="s">
        <v>174</v>
      </c>
      <c r="E243" s="74" t="s">
        <v>858</v>
      </c>
      <c r="F243" s="16" t="s">
        <v>15</v>
      </c>
      <c r="G243" s="103" t="s">
        <v>515</v>
      </c>
      <c r="H243" s="41">
        <v>100</v>
      </c>
      <c r="I243" s="41">
        <v>100</v>
      </c>
      <c r="J243" s="41">
        <v>100</v>
      </c>
    </row>
    <row r="244" spans="1:10" ht="89.25" x14ac:dyDescent="0.2">
      <c r="A244" s="162"/>
      <c r="B244" s="25"/>
      <c r="C244" s="16" t="s">
        <v>146</v>
      </c>
      <c r="D244" s="16" t="s">
        <v>174</v>
      </c>
      <c r="E244" s="74" t="s">
        <v>859</v>
      </c>
      <c r="F244" s="16"/>
      <c r="G244" s="103" t="s">
        <v>861</v>
      </c>
      <c r="H244" s="41">
        <f t="shared" si="97"/>
        <v>700</v>
      </c>
      <c r="I244" s="41">
        <f t="shared" si="97"/>
        <v>500</v>
      </c>
      <c r="J244" s="41">
        <f t="shared" si="97"/>
        <v>500</v>
      </c>
    </row>
    <row r="245" spans="1:10" ht="63.75" x14ac:dyDescent="0.2">
      <c r="A245" s="162"/>
      <c r="B245" s="25"/>
      <c r="C245" s="16" t="s">
        <v>146</v>
      </c>
      <c r="D245" s="16" t="s">
        <v>174</v>
      </c>
      <c r="E245" s="74" t="s">
        <v>859</v>
      </c>
      <c r="F245" s="16" t="s">
        <v>15</v>
      </c>
      <c r="G245" s="103" t="s">
        <v>515</v>
      </c>
      <c r="H245" s="41">
        <v>700</v>
      </c>
      <c r="I245" s="41">
        <v>500</v>
      </c>
      <c r="J245" s="41">
        <v>500</v>
      </c>
    </row>
    <row r="246" spans="1:10" ht="63.75" x14ac:dyDescent="0.2">
      <c r="A246" s="162"/>
      <c r="B246" s="25"/>
      <c r="C246" s="5" t="s">
        <v>146</v>
      </c>
      <c r="D246" s="5" t="s">
        <v>174</v>
      </c>
      <c r="E246" s="73" t="s">
        <v>204</v>
      </c>
      <c r="F246" s="16"/>
      <c r="G246" s="63" t="s">
        <v>556</v>
      </c>
      <c r="H246" s="101">
        <f t="shared" ref="H246:J247" si="98">H247</f>
        <v>1921.4</v>
      </c>
      <c r="I246" s="101">
        <f t="shared" si="98"/>
        <v>0</v>
      </c>
      <c r="J246" s="101">
        <f t="shared" si="98"/>
        <v>0</v>
      </c>
    </row>
    <row r="247" spans="1:10" ht="51" x14ac:dyDescent="0.2">
      <c r="A247" s="162"/>
      <c r="B247" s="25"/>
      <c r="C247" s="47" t="s">
        <v>146</v>
      </c>
      <c r="D247" s="47" t="s">
        <v>174</v>
      </c>
      <c r="E247" s="21" t="s">
        <v>205</v>
      </c>
      <c r="F247" s="16"/>
      <c r="G247" s="48" t="s">
        <v>206</v>
      </c>
      <c r="H247" s="98">
        <f t="shared" si="98"/>
        <v>1921.4</v>
      </c>
      <c r="I247" s="98">
        <f t="shared" si="98"/>
        <v>0</v>
      </c>
      <c r="J247" s="98">
        <f t="shared" si="98"/>
        <v>0</v>
      </c>
    </row>
    <row r="248" spans="1:10" ht="51" x14ac:dyDescent="0.2">
      <c r="A248" s="162"/>
      <c r="B248" s="25"/>
      <c r="C248" s="16" t="s">
        <v>146</v>
      </c>
      <c r="D248" s="16" t="s">
        <v>174</v>
      </c>
      <c r="E248" s="21" t="s">
        <v>318</v>
      </c>
      <c r="F248" s="16"/>
      <c r="G248" s="105" t="s">
        <v>552</v>
      </c>
      <c r="H248" s="104">
        <f>H249+H251</f>
        <v>1921.4</v>
      </c>
      <c r="I248" s="104">
        <f t="shared" ref="I248:J248" si="99">I249+I251</f>
        <v>0</v>
      </c>
      <c r="J248" s="104">
        <f t="shared" si="99"/>
        <v>0</v>
      </c>
    </row>
    <row r="249" spans="1:10" ht="51" x14ac:dyDescent="0.2">
      <c r="A249" s="162"/>
      <c r="B249" s="25"/>
      <c r="C249" s="16" t="s">
        <v>146</v>
      </c>
      <c r="D249" s="16" t="s">
        <v>174</v>
      </c>
      <c r="E249" s="74" t="s">
        <v>550</v>
      </c>
      <c r="F249" s="16"/>
      <c r="G249" s="105" t="s">
        <v>612</v>
      </c>
      <c r="H249" s="39">
        <f t="shared" ref="H249:J251" si="100">H250</f>
        <v>300</v>
      </c>
      <c r="I249" s="39">
        <f t="shared" si="100"/>
        <v>0</v>
      </c>
      <c r="J249" s="39">
        <f t="shared" si="100"/>
        <v>0</v>
      </c>
    </row>
    <row r="250" spans="1:10" ht="38.25" x14ac:dyDescent="0.2">
      <c r="A250" s="162"/>
      <c r="B250" s="25"/>
      <c r="C250" s="16" t="s">
        <v>146</v>
      </c>
      <c r="D250" s="16" t="s">
        <v>174</v>
      </c>
      <c r="E250" s="74" t="s">
        <v>550</v>
      </c>
      <c r="F250" s="85" t="s">
        <v>327</v>
      </c>
      <c r="G250" s="103" t="s">
        <v>328</v>
      </c>
      <c r="H250" s="39">
        <v>300</v>
      </c>
      <c r="I250" s="39">
        <v>0</v>
      </c>
      <c r="J250" s="39"/>
    </row>
    <row r="251" spans="1:10" ht="76.5" x14ac:dyDescent="0.2">
      <c r="A251" s="162"/>
      <c r="B251" s="25"/>
      <c r="C251" s="16" t="s">
        <v>146</v>
      </c>
      <c r="D251" s="16" t="s">
        <v>174</v>
      </c>
      <c r="E251" s="74" t="s">
        <v>551</v>
      </c>
      <c r="F251" s="16"/>
      <c r="G251" s="105" t="s">
        <v>613</v>
      </c>
      <c r="H251" s="39">
        <f t="shared" si="100"/>
        <v>1621.4</v>
      </c>
      <c r="I251" s="39">
        <f t="shared" si="100"/>
        <v>0</v>
      </c>
      <c r="J251" s="39">
        <f t="shared" si="100"/>
        <v>0</v>
      </c>
    </row>
    <row r="252" spans="1:10" ht="38.25" x14ac:dyDescent="0.2">
      <c r="A252" s="162"/>
      <c r="B252" s="25"/>
      <c r="C252" s="16" t="s">
        <v>146</v>
      </c>
      <c r="D252" s="16" t="s">
        <v>174</v>
      </c>
      <c r="E252" s="74" t="s">
        <v>551</v>
      </c>
      <c r="F252" s="85" t="s">
        <v>327</v>
      </c>
      <c r="G252" s="103" t="s">
        <v>328</v>
      </c>
      <c r="H252" s="39">
        <v>1621.4</v>
      </c>
      <c r="I252" s="39">
        <v>0</v>
      </c>
      <c r="J252" s="39"/>
    </row>
    <row r="253" spans="1:10" ht="30" x14ac:dyDescent="0.25">
      <c r="A253" s="1"/>
      <c r="B253" s="25"/>
      <c r="C253" s="4" t="s">
        <v>147</v>
      </c>
      <c r="D253" s="3"/>
      <c r="E253" s="3"/>
      <c r="F253" s="3"/>
      <c r="G253" s="49" t="s">
        <v>72</v>
      </c>
      <c r="H253" s="97">
        <f>H254+H283+H332</f>
        <v>106663.4</v>
      </c>
      <c r="I253" s="97">
        <f>I254+I283+I332</f>
        <v>34759.199999999997</v>
      </c>
      <c r="J253" s="97">
        <f>J254+J283+J332</f>
        <v>32859.100000000006</v>
      </c>
    </row>
    <row r="254" spans="1:10" ht="14.25" x14ac:dyDescent="0.2">
      <c r="A254" s="1"/>
      <c r="B254" s="25"/>
      <c r="C254" s="30" t="s">
        <v>147</v>
      </c>
      <c r="D254" s="30" t="s">
        <v>140</v>
      </c>
      <c r="E254" s="30"/>
      <c r="F254" s="30"/>
      <c r="G254" s="27" t="s">
        <v>60</v>
      </c>
      <c r="H254" s="40">
        <f>H255</f>
        <v>6537</v>
      </c>
      <c r="I254" s="40">
        <f t="shared" ref="I254:J254" si="101">I255</f>
        <v>6296.5</v>
      </c>
      <c r="J254" s="40">
        <f t="shared" si="101"/>
        <v>6296.5</v>
      </c>
    </row>
    <row r="255" spans="1:10" ht="51" x14ac:dyDescent="0.2">
      <c r="A255" s="1"/>
      <c r="B255" s="25"/>
      <c r="C255" s="5" t="s">
        <v>147</v>
      </c>
      <c r="D255" s="5" t="s">
        <v>140</v>
      </c>
      <c r="E255" s="73" t="s">
        <v>220</v>
      </c>
      <c r="F255" s="16"/>
      <c r="G255" s="53" t="s">
        <v>549</v>
      </c>
      <c r="H255" s="101">
        <f>H256+H263+H274</f>
        <v>6537</v>
      </c>
      <c r="I255" s="101">
        <f>I256+I263+I274</f>
        <v>6296.5</v>
      </c>
      <c r="J255" s="101">
        <f>J256+J263+J274</f>
        <v>6296.5</v>
      </c>
    </row>
    <row r="256" spans="1:10" ht="38.25" x14ac:dyDescent="0.2">
      <c r="A256" s="1"/>
      <c r="B256" s="25"/>
      <c r="C256" s="47" t="s">
        <v>147</v>
      </c>
      <c r="D256" s="47" t="s">
        <v>140</v>
      </c>
      <c r="E256" s="52" t="s">
        <v>214</v>
      </c>
      <c r="F256" s="16"/>
      <c r="G256" s="48" t="s">
        <v>468</v>
      </c>
      <c r="H256" s="98">
        <f t="shared" ref="H256:I256" si="102">H257+H260</f>
        <v>883.3</v>
      </c>
      <c r="I256" s="98">
        <f t="shared" si="102"/>
        <v>454.8</v>
      </c>
      <c r="J256" s="98">
        <f t="shared" ref="J256" si="103">J257+J260</f>
        <v>454.8</v>
      </c>
    </row>
    <row r="257" spans="1:10" ht="38.25" x14ac:dyDescent="0.2">
      <c r="A257" s="1"/>
      <c r="B257" s="25"/>
      <c r="C257" s="85" t="s">
        <v>147</v>
      </c>
      <c r="D257" s="85" t="s">
        <v>140</v>
      </c>
      <c r="E257" s="21" t="s">
        <v>402</v>
      </c>
      <c r="F257" s="16"/>
      <c r="G257" s="105" t="s">
        <v>404</v>
      </c>
      <c r="H257" s="98">
        <f t="shared" ref="H257:J257" si="104">H258</f>
        <v>100</v>
      </c>
      <c r="I257" s="98">
        <f t="shared" si="104"/>
        <v>100</v>
      </c>
      <c r="J257" s="98">
        <f t="shared" si="104"/>
        <v>100</v>
      </c>
    </row>
    <row r="258" spans="1:10" ht="39" customHeight="1" x14ac:dyDescent="0.25">
      <c r="A258" s="1"/>
      <c r="B258" s="25"/>
      <c r="C258" s="16" t="s">
        <v>147</v>
      </c>
      <c r="D258" s="16" t="s">
        <v>140</v>
      </c>
      <c r="E258" s="80" t="s">
        <v>209</v>
      </c>
      <c r="F258" s="3"/>
      <c r="G258" s="103" t="s">
        <v>403</v>
      </c>
      <c r="H258" s="41">
        <f>SUM(H259:H259)</f>
        <v>100</v>
      </c>
      <c r="I258" s="41">
        <f>SUM(I259:I259)</f>
        <v>100</v>
      </c>
      <c r="J258" s="41">
        <f>SUM(J259:J259)</f>
        <v>100</v>
      </c>
    </row>
    <row r="259" spans="1:10" ht="38.25" x14ac:dyDescent="0.2">
      <c r="A259" s="1"/>
      <c r="B259" s="25"/>
      <c r="C259" s="16" t="s">
        <v>147</v>
      </c>
      <c r="D259" s="16" t="s">
        <v>140</v>
      </c>
      <c r="E259" s="80" t="s">
        <v>209</v>
      </c>
      <c r="F259" s="85" t="s">
        <v>327</v>
      </c>
      <c r="G259" s="103" t="s">
        <v>328</v>
      </c>
      <c r="H259" s="41">
        <v>100</v>
      </c>
      <c r="I259" s="41">
        <v>100</v>
      </c>
      <c r="J259" s="41">
        <v>100</v>
      </c>
    </row>
    <row r="260" spans="1:10" ht="38.25" x14ac:dyDescent="0.2">
      <c r="A260" s="1"/>
      <c r="B260" s="25"/>
      <c r="C260" s="16" t="s">
        <v>147</v>
      </c>
      <c r="D260" s="16" t="s">
        <v>140</v>
      </c>
      <c r="E260" s="21" t="s">
        <v>469</v>
      </c>
      <c r="F260" s="21"/>
      <c r="G260" s="105" t="s">
        <v>405</v>
      </c>
      <c r="H260" s="98">
        <f t="shared" ref="H260:J261" si="105">H261</f>
        <v>783.3</v>
      </c>
      <c r="I260" s="98">
        <f t="shared" si="105"/>
        <v>354.8</v>
      </c>
      <c r="J260" s="98">
        <f t="shared" si="105"/>
        <v>354.8</v>
      </c>
    </row>
    <row r="261" spans="1:10" ht="25.5" x14ac:dyDescent="0.25">
      <c r="A261" s="1"/>
      <c r="B261" s="25"/>
      <c r="C261" s="16" t="s">
        <v>147</v>
      </c>
      <c r="D261" s="16" t="s">
        <v>140</v>
      </c>
      <c r="E261" s="80" t="s">
        <v>210</v>
      </c>
      <c r="F261" s="3"/>
      <c r="G261" s="103" t="s">
        <v>610</v>
      </c>
      <c r="H261" s="41">
        <f t="shared" si="105"/>
        <v>783.3</v>
      </c>
      <c r="I261" s="41">
        <f t="shared" si="105"/>
        <v>354.8</v>
      </c>
      <c r="J261" s="41">
        <f t="shared" si="105"/>
        <v>354.8</v>
      </c>
    </row>
    <row r="262" spans="1:10" ht="38.25" x14ac:dyDescent="0.2">
      <c r="A262" s="1"/>
      <c r="B262" s="25"/>
      <c r="C262" s="16" t="s">
        <v>147</v>
      </c>
      <c r="D262" s="16" t="s">
        <v>140</v>
      </c>
      <c r="E262" s="80" t="s">
        <v>210</v>
      </c>
      <c r="F262" s="85" t="s">
        <v>327</v>
      </c>
      <c r="G262" s="103" t="s">
        <v>328</v>
      </c>
      <c r="H262" s="39">
        <v>783.3</v>
      </c>
      <c r="I262" s="39">
        <v>354.8</v>
      </c>
      <c r="J262" s="39">
        <v>354.8</v>
      </c>
    </row>
    <row r="263" spans="1:10" ht="38.25" x14ac:dyDescent="0.2">
      <c r="A263" s="1"/>
      <c r="B263" s="25"/>
      <c r="C263" s="47" t="s">
        <v>147</v>
      </c>
      <c r="D263" s="47" t="s">
        <v>140</v>
      </c>
      <c r="E263" s="52" t="s">
        <v>215</v>
      </c>
      <c r="F263" s="16"/>
      <c r="G263" s="48" t="s">
        <v>211</v>
      </c>
      <c r="H263" s="98">
        <f>H264+H269</f>
        <v>2218</v>
      </c>
      <c r="I263" s="98">
        <f>I264+I269</f>
        <v>2406</v>
      </c>
      <c r="J263" s="98">
        <f>J264+J269</f>
        <v>2406</v>
      </c>
    </row>
    <row r="264" spans="1:10" ht="25.5" x14ac:dyDescent="0.2">
      <c r="A264" s="1"/>
      <c r="B264" s="25"/>
      <c r="C264" s="16" t="s">
        <v>147</v>
      </c>
      <c r="D264" s="16" t="s">
        <v>140</v>
      </c>
      <c r="E264" s="21" t="s">
        <v>406</v>
      </c>
      <c r="F264" s="85"/>
      <c r="G264" s="105" t="s">
        <v>407</v>
      </c>
      <c r="H264" s="98">
        <f>H265+H267</f>
        <v>120</v>
      </c>
      <c r="I264" s="98">
        <f t="shared" ref="I264:J264" si="106">I265+I267</f>
        <v>120</v>
      </c>
      <c r="J264" s="98">
        <f t="shared" si="106"/>
        <v>120</v>
      </c>
    </row>
    <row r="265" spans="1:10" ht="127.5" x14ac:dyDescent="0.25">
      <c r="A265" s="1"/>
      <c r="B265" s="25"/>
      <c r="C265" s="16" t="s">
        <v>147</v>
      </c>
      <c r="D265" s="16" t="s">
        <v>140</v>
      </c>
      <c r="E265" s="80" t="s">
        <v>603</v>
      </c>
      <c r="F265" s="3"/>
      <c r="G265" s="103" t="s">
        <v>408</v>
      </c>
      <c r="H265" s="41">
        <f t="shared" ref="H265:J265" si="107">H266</f>
        <v>100</v>
      </c>
      <c r="I265" s="41">
        <f t="shared" si="107"/>
        <v>100</v>
      </c>
      <c r="J265" s="41">
        <f t="shared" si="107"/>
        <v>100</v>
      </c>
    </row>
    <row r="266" spans="1:10" ht="38.25" x14ac:dyDescent="0.2">
      <c r="A266" s="1"/>
      <c r="B266" s="25"/>
      <c r="C266" s="16" t="s">
        <v>147</v>
      </c>
      <c r="D266" s="16" t="s">
        <v>140</v>
      </c>
      <c r="E266" s="80" t="s">
        <v>603</v>
      </c>
      <c r="F266" s="85" t="s">
        <v>327</v>
      </c>
      <c r="G266" s="103" t="s">
        <v>328</v>
      </c>
      <c r="H266" s="41">
        <v>100</v>
      </c>
      <c r="I266" s="41">
        <v>100</v>
      </c>
      <c r="J266" s="41">
        <v>100</v>
      </c>
    </row>
    <row r="267" spans="1:10" ht="39" customHeight="1" x14ac:dyDescent="0.2">
      <c r="A267" s="1"/>
      <c r="B267" s="25"/>
      <c r="C267" s="16" t="s">
        <v>147</v>
      </c>
      <c r="D267" s="16" t="s">
        <v>140</v>
      </c>
      <c r="E267" s="80" t="s">
        <v>212</v>
      </c>
      <c r="F267" s="16"/>
      <c r="G267" s="103" t="s">
        <v>470</v>
      </c>
      <c r="H267" s="41">
        <f t="shared" ref="H267:J267" si="108">H268</f>
        <v>20</v>
      </c>
      <c r="I267" s="41">
        <f t="shared" si="108"/>
        <v>20</v>
      </c>
      <c r="J267" s="41">
        <f t="shared" si="108"/>
        <v>20</v>
      </c>
    </row>
    <row r="268" spans="1:10" ht="38.25" x14ac:dyDescent="0.2">
      <c r="A268" s="1"/>
      <c r="B268" s="25"/>
      <c r="C268" s="16" t="s">
        <v>147</v>
      </c>
      <c r="D268" s="16" t="s">
        <v>140</v>
      </c>
      <c r="E268" s="80" t="s">
        <v>212</v>
      </c>
      <c r="F268" s="85" t="s">
        <v>327</v>
      </c>
      <c r="G268" s="103" t="s">
        <v>328</v>
      </c>
      <c r="H268" s="41">
        <v>20</v>
      </c>
      <c r="I268" s="41">
        <v>20</v>
      </c>
      <c r="J268" s="41">
        <v>20</v>
      </c>
    </row>
    <row r="269" spans="1:10" ht="25.5" x14ac:dyDescent="0.2">
      <c r="A269" s="1"/>
      <c r="B269" s="25"/>
      <c r="C269" s="16" t="s">
        <v>147</v>
      </c>
      <c r="D269" s="16" t="s">
        <v>140</v>
      </c>
      <c r="E269" s="21" t="s">
        <v>409</v>
      </c>
      <c r="F269" s="85"/>
      <c r="G269" s="105" t="s">
        <v>410</v>
      </c>
      <c r="H269" s="41">
        <f>H270+H272</f>
        <v>2098</v>
      </c>
      <c r="I269" s="41">
        <f t="shared" ref="I269:J269" si="109">I270+I272</f>
        <v>2286</v>
      </c>
      <c r="J269" s="41">
        <f t="shared" si="109"/>
        <v>2286</v>
      </c>
    </row>
    <row r="270" spans="1:10" ht="51" customHeight="1" x14ac:dyDescent="0.2">
      <c r="A270" s="1"/>
      <c r="B270" s="25"/>
      <c r="C270" s="16" t="s">
        <v>147</v>
      </c>
      <c r="D270" s="16" t="s">
        <v>140</v>
      </c>
      <c r="E270" s="21" t="s">
        <v>411</v>
      </c>
      <c r="F270" s="85"/>
      <c r="G270" s="105" t="s">
        <v>499</v>
      </c>
      <c r="H270" s="41">
        <f t="shared" ref="H270:J270" si="110">H271</f>
        <v>2098</v>
      </c>
      <c r="I270" s="41">
        <f t="shared" si="110"/>
        <v>1286</v>
      </c>
      <c r="J270" s="41">
        <f t="shared" si="110"/>
        <v>1286</v>
      </c>
    </row>
    <row r="271" spans="1:10" x14ac:dyDescent="0.2">
      <c r="A271" s="1"/>
      <c r="B271" s="25"/>
      <c r="C271" s="16" t="s">
        <v>147</v>
      </c>
      <c r="D271" s="16" t="s">
        <v>140</v>
      </c>
      <c r="E271" s="21" t="s">
        <v>411</v>
      </c>
      <c r="F271" s="115" t="s">
        <v>386</v>
      </c>
      <c r="G271" s="112" t="s">
        <v>414</v>
      </c>
      <c r="H271" s="114">
        <v>2098</v>
      </c>
      <c r="I271" s="114">
        <v>1286</v>
      </c>
      <c r="J271" s="114">
        <v>1286</v>
      </c>
    </row>
    <row r="272" spans="1:10" ht="25.5" x14ac:dyDescent="0.2">
      <c r="A272" s="1"/>
      <c r="B272" s="25"/>
      <c r="C272" s="16" t="s">
        <v>147</v>
      </c>
      <c r="D272" s="16" t="s">
        <v>140</v>
      </c>
      <c r="E272" s="21" t="s">
        <v>413</v>
      </c>
      <c r="F272" s="85"/>
      <c r="G272" s="105" t="s">
        <v>415</v>
      </c>
      <c r="H272" s="41">
        <f t="shared" ref="H272:J272" si="111">H273</f>
        <v>0</v>
      </c>
      <c r="I272" s="41">
        <f t="shared" si="111"/>
        <v>1000</v>
      </c>
      <c r="J272" s="41">
        <f t="shared" si="111"/>
        <v>1000</v>
      </c>
    </row>
    <row r="273" spans="1:10" ht="38.25" x14ac:dyDescent="0.2">
      <c r="A273" s="1"/>
      <c r="B273" s="25"/>
      <c r="C273" s="16" t="s">
        <v>147</v>
      </c>
      <c r="D273" s="16" t="s">
        <v>140</v>
      </c>
      <c r="E273" s="21" t="s">
        <v>413</v>
      </c>
      <c r="F273" s="85" t="s">
        <v>327</v>
      </c>
      <c r="G273" s="103" t="s">
        <v>328</v>
      </c>
      <c r="H273" s="39">
        <v>0</v>
      </c>
      <c r="I273" s="114">
        <v>1000</v>
      </c>
      <c r="J273" s="114">
        <v>1000</v>
      </c>
    </row>
    <row r="274" spans="1:10" ht="51" x14ac:dyDescent="0.2">
      <c r="A274" s="1"/>
      <c r="B274" s="25"/>
      <c r="C274" s="16" t="s">
        <v>147</v>
      </c>
      <c r="D274" s="16" t="s">
        <v>140</v>
      </c>
      <c r="E274" s="52" t="s">
        <v>216</v>
      </c>
      <c r="F274" s="16"/>
      <c r="G274" s="48" t="s">
        <v>213</v>
      </c>
      <c r="H274" s="98">
        <f t="shared" ref="H274:I274" si="112">H275+H278</f>
        <v>3435.7</v>
      </c>
      <c r="I274" s="98">
        <f t="shared" si="112"/>
        <v>3435.7</v>
      </c>
      <c r="J274" s="98">
        <f t="shared" ref="J274" si="113">J275+J278</f>
        <v>3435.7</v>
      </c>
    </row>
    <row r="275" spans="1:10" ht="76.5" x14ac:dyDescent="0.2">
      <c r="A275" s="1"/>
      <c r="B275" s="25"/>
      <c r="C275" s="16" t="s">
        <v>147</v>
      </c>
      <c r="D275" s="16" t="s">
        <v>140</v>
      </c>
      <c r="E275" s="21" t="s">
        <v>416</v>
      </c>
      <c r="F275" s="85"/>
      <c r="G275" s="105" t="s">
        <v>417</v>
      </c>
      <c r="H275" s="104">
        <f t="shared" ref="H275:J276" si="114">H276</f>
        <v>1635.7</v>
      </c>
      <c r="I275" s="104">
        <f t="shared" si="114"/>
        <v>1635.7</v>
      </c>
      <c r="J275" s="104">
        <f t="shared" si="114"/>
        <v>1635.7</v>
      </c>
    </row>
    <row r="276" spans="1:10" ht="63.75" x14ac:dyDescent="0.2">
      <c r="A276" s="1"/>
      <c r="B276" s="25"/>
      <c r="C276" s="85" t="s">
        <v>147</v>
      </c>
      <c r="D276" s="85" t="s">
        <v>140</v>
      </c>
      <c r="E276" s="80" t="s">
        <v>218</v>
      </c>
      <c r="F276" s="16"/>
      <c r="G276" s="103" t="s">
        <v>217</v>
      </c>
      <c r="H276" s="41">
        <f t="shared" si="114"/>
        <v>1635.7</v>
      </c>
      <c r="I276" s="41">
        <f t="shared" si="114"/>
        <v>1635.7</v>
      </c>
      <c r="J276" s="41">
        <f t="shared" si="114"/>
        <v>1635.7</v>
      </c>
    </row>
    <row r="277" spans="1:10" ht="38.25" x14ac:dyDescent="0.2">
      <c r="A277" s="1"/>
      <c r="B277" s="25"/>
      <c r="C277" s="16" t="s">
        <v>147</v>
      </c>
      <c r="D277" s="16" t="s">
        <v>140</v>
      </c>
      <c r="E277" s="80" t="s">
        <v>218</v>
      </c>
      <c r="F277" s="85" t="s">
        <v>327</v>
      </c>
      <c r="G277" s="103" t="s">
        <v>328</v>
      </c>
      <c r="H277" s="162">
        <v>1635.7</v>
      </c>
      <c r="I277" s="162">
        <v>1635.7</v>
      </c>
      <c r="J277" s="162">
        <v>1635.7</v>
      </c>
    </row>
    <row r="278" spans="1:10" ht="63.75" x14ac:dyDescent="0.2">
      <c r="A278" s="1"/>
      <c r="B278" s="25"/>
      <c r="C278" s="16" t="s">
        <v>147</v>
      </c>
      <c r="D278" s="16" t="s">
        <v>140</v>
      </c>
      <c r="E278" s="21" t="s">
        <v>418</v>
      </c>
      <c r="F278" s="16"/>
      <c r="G278" s="105" t="s">
        <v>419</v>
      </c>
      <c r="H278" s="41">
        <f t="shared" ref="H278:I278" si="115">H279+H281</f>
        <v>1800</v>
      </c>
      <c r="I278" s="41">
        <f t="shared" si="115"/>
        <v>1800</v>
      </c>
      <c r="J278" s="41">
        <f t="shared" ref="J278" si="116">J279+J281</f>
        <v>1800</v>
      </c>
    </row>
    <row r="279" spans="1:10" ht="63.75" x14ac:dyDescent="0.2">
      <c r="A279" s="1"/>
      <c r="B279" s="25"/>
      <c r="C279" s="16" t="s">
        <v>147</v>
      </c>
      <c r="D279" s="16" t="s">
        <v>140</v>
      </c>
      <c r="E279" s="80" t="s">
        <v>219</v>
      </c>
      <c r="F279" s="16"/>
      <c r="G279" s="103" t="s">
        <v>480</v>
      </c>
      <c r="H279" s="41">
        <f t="shared" ref="H279:J279" si="117">H280</f>
        <v>1800</v>
      </c>
      <c r="I279" s="41">
        <f t="shared" si="117"/>
        <v>1800</v>
      </c>
      <c r="J279" s="41">
        <f t="shared" si="117"/>
        <v>1800</v>
      </c>
    </row>
    <row r="280" spans="1:10" ht="38.25" x14ac:dyDescent="0.2">
      <c r="A280" s="1"/>
      <c r="B280" s="25"/>
      <c r="C280" s="16" t="s">
        <v>147</v>
      </c>
      <c r="D280" s="16" t="s">
        <v>140</v>
      </c>
      <c r="E280" s="80" t="s">
        <v>219</v>
      </c>
      <c r="F280" s="85" t="s">
        <v>327</v>
      </c>
      <c r="G280" s="103" t="s">
        <v>328</v>
      </c>
      <c r="H280" s="41">
        <v>1800</v>
      </c>
      <c r="I280" s="41">
        <v>1800</v>
      </c>
      <c r="J280" s="41">
        <v>1800</v>
      </c>
    </row>
    <row r="281" spans="1:10" ht="67.5" customHeight="1" x14ac:dyDescent="0.2">
      <c r="A281" s="1"/>
      <c r="B281" s="25"/>
      <c r="C281" s="16" t="s">
        <v>147</v>
      </c>
      <c r="D281" s="16" t="s">
        <v>140</v>
      </c>
      <c r="E281" s="80" t="s">
        <v>636</v>
      </c>
      <c r="F281" s="16"/>
      <c r="G281" s="54" t="s">
        <v>698</v>
      </c>
      <c r="H281" s="41">
        <f t="shared" ref="H281:J281" si="118">H282</f>
        <v>0</v>
      </c>
      <c r="I281" s="41">
        <f t="shared" si="118"/>
        <v>0</v>
      </c>
      <c r="J281" s="41">
        <f t="shared" si="118"/>
        <v>0</v>
      </c>
    </row>
    <row r="282" spans="1:10" ht="38.25" x14ac:dyDescent="0.2">
      <c r="A282" s="1"/>
      <c r="B282" s="25"/>
      <c r="C282" s="16" t="s">
        <v>147</v>
      </c>
      <c r="D282" s="16" t="s">
        <v>140</v>
      </c>
      <c r="E282" s="80" t="s">
        <v>636</v>
      </c>
      <c r="F282" s="85" t="s">
        <v>327</v>
      </c>
      <c r="G282" s="103" t="s">
        <v>328</v>
      </c>
      <c r="H282" s="41"/>
      <c r="I282" s="41">
        <v>0</v>
      </c>
      <c r="J282" s="41">
        <v>0</v>
      </c>
    </row>
    <row r="283" spans="1:10" ht="14.25" x14ac:dyDescent="0.2">
      <c r="A283" s="1"/>
      <c r="B283" s="25"/>
      <c r="C283" s="30" t="s">
        <v>147</v>
      </c>
      <c r="D283" s="30" t="s">
        <v>141</v>
      </c>
      <c r="E283" s="30"/>
      <c r="F283" s="30"/>
      <c r="G283" s="27" t="s">
        <v>59</v>
      </c>
      <c r="H283" s="40">
        <f>H284+H289+H320</f>
        <v>28306.6</v>
      </c>
      <c r="I283" s="40">
        <f>I284+I289+I320</f>
        <v>5369.2000000000007</v>
      </c>
      <c r="J283" s="40">
        <f>J284+J289+J320</f>
        <v>4484.7</v>
      </c>
    </row>
    <row r="284" spans="1:10" ht="51.75" customHeight="1" x14ac:dyDescent="0.2">
      <c r="A284" s="1"/>
      <c r="B284" s="25"/>
      <c r="C284" s="5" t="s">
        <v>147</v>
      </c>
      <c r="D284" s="5" t="s">
        <v>141</v>
      </c>
      <c r="E284" s="76">
        <v>400000000</v>
      </c>
      <c r="F284" s="16"/>
      <c r="G284" s="64" t="s">
        <v>546</v>
      </c>
      <c r="H284" s="101">
        <f t="shared" ref="H284:J284" si="119">H285</f>
        <v>3900</v>
      </c>
      <c r="I284" s="101">
        <f t="shared" si="119"/>
        <v>2847.8</v>
      </c>
      <c r="J284" s="101">
        <f t="shared" si="119"/>
        <v>2847.8</v>
      </c>
    </row>
    <row r="285" spans="1:10" ht="127.5" x14ac:dyDescent="0.2">
      <c r="A285" s="1"/>
      <c r="B285" s="25"/>
      <c r="C285" s="16" t="s">
        <v>147</v>
      </c>
      <c r="D285" s="16" t="s">
        <v>141</v>
      </c>
      <c r="E285" s="75">
        <v>430000000</v>
      </c>
      <c r="F285" s="16"/>
      <c r="G285" s="46" t="s">
        <v>472</v>
      </c>
      <c r="H285" s="98">
        <f>H287</f>
        <v>3900</v>
      </c>
      <c r="I285" s="98">
        <f>I287</f>
        <v>2847.8</v>
      </c>
      <c r="J285" s="98">
        <f>J287</f>
        <v>2847.8</v>
      </c>
    </row>
    <row r="286" spans="1:10" ht="38.25" x14ac:dyDescent="0.2">
      <c r="A286" s="1"/>
      <c r="B286" s="25"/>
      <c r="C286" s="16" t="s">
        <v>147</v>
      </c>
      <c r="D286" s="16" t="s">
        <v>141</v>
      </c>
      <c r="E286" s="74">
        <v>430200000</v>
      </c>
      <c r="F286" s="16"/>
      <c r="G286" s="102" t="s">
        <v>460</v>
      </c>
      <c r="H286" s="41">
        <f t="shared" ref="H286:J287" si="120">H287</f>
        <v>3900</v>
      </c>
      <c r="I286" s="41">
        <f t="shared" si="120"/>
        <v>2847.8</v>
      </c>
      <c r="J286" s="41">
        <f t="shared" si="120"/>
        <v>2847.8</v>
      </c>
    </row>
    <row r="287" spans="1:10" ht="63.75" x14ac:dyDescent="0.2">
      <c r="A287" s="1"/>
      <c r="B287" s="25"/>
      <c r="C287" s="16" t="s">
        <v>147</v>
      </c>
      <c r="D287" s="16" t="s">
        <v>141</v>
      </c>
      <c r="E287" s="74" t="s">
        <v>244</v>
      </c>
      <c r="F287" s="16"/>
      <c r="G287" s="103" t="s">
        <v>249</v>
      </c>
      <c r="H287" s="41">
        <f t="shared" si="120"/>
        <v>3900</v>
      </c>
      <c r="I287" s="41">
        <f t="shared" si="120"/>
        <v>2847.8</v>
      </c>
      <c r="J287" s="41">
        <f t="shared" si="120"/>
        <v>2847.8</v>
      </c>
    </row>
    <row r="288" spans="1:10" ht="63.75" x14ac:dyDescent="0.2">
      <c r="A288" s="1"/>
      <c r="B288" s="25"/>
      <c r="C288" s="16" t="s">
        <v>147</v>
      </c>
      <c r="D288" s="16" t="s">
        <v>141</v>
      </c>
      <c r="E288" s="74" t="s">
        <v>244</v>
      </c>
      <c r="F288" s="16" t="s">
        <v>15</v>
      </c>
      <c r="G288" s="103" t="s">
        <v>694</v>
      </c>
      <c r="H288" s="39">
        <v>3900</v>
      </c>
      <c r="I288" s="39">
        <v>2847.8</v>
      </c>
      <c r="J288" s="39">
        <v>2847.8</v>
      </c>
    </row>
    <row r="289" spans="1:10" ht="63.75" x14ac:dyDescent="0.2">
      <c r="A289" s="1"/>
      <c r="B289" s="25"/>
      <c r="C289" s="5" t="s">
        <v>147</v>
      </c>
      <c r="D289" s="5" t="s">
        <v>141</v>
      </c>
      <c r="E289" s="83" t="s">
        <v>44</v>
      </c>
      <c r="F289" s="16"/>
      <c r="G289" s="53" t="s">
        <v>557</v>
      </c>
      <c r="H289" s="101">
        <f>H290+H297+H301+H314</f>
        <v>24406.6</v>
      </c>
      <c r="I289" s="101">
        <f>I290+I297+I301+I314</f>
        <v>600</v>
      </c>
      <c r="J289" s="101">
        <f>J290+J297+J301+J314</f>
        <v>650</v>
      </c>
    </row>
    <row r="290" spans="1:10" ht="38.25" x14ac:dyDescent="0.2">
      <c r="A290" s="1"/>
      <c r="B290" s="25"/>
      <c r="C290" s="16" t="s">
        <v>147</v>
      </c>
      <c r="D290" s="16" t="s">
        <v>141</v>
      </c>
      <c r="E290" s="52" t="s">
        <v>45</v>
      </c>
      <c r="F290" s="16"/>
      <c r="G290" s="48" t="s">
        <v>274</v>
      </c>
      <c r="H290" s="98">
        <f>H291+H294</f>
        <v>440</v>
      </c>
      <c r="I290" s="98">
        <f>I291+I294</f>
        <v>500</v>
      </c>
      <c r="J290" s="98">
        <f>J291+J294</f>
        <v>500</v>
      </c>
    </row>
    <row r="291" spans="1:10" ht="39" x14ac:dyDescent="0.25">
      <c r="A291" s="1"/>
      <c r="B291" s="25"/>
      <c r="C291" s="16" t="s">
        <v>147</v>
      </c>
      <c r="D291" s="16" t="s">
        <v>141</v>
      </c>
      <c r="E291" s="21" t="s">
        <v>362</v>
      </c>
      <c r="F291" s="3"/>
      <c r="G291" s="105" t="s">
        <v>361</v>
      </c>
      <c r="H291" s="98">
        <f t="shared" ref="H291:J292" si="121">H292</f>
        <v>426</v>
      </c>
      <c r="I291" s="98">
        <f t="shared" si="121"/>
        <v>460</v>
      </c>
      <c r="J291" s="98">
        <f t="shared" si="121"/>
        <v>460</v>
      </c>
    </row>
    <row r="292" spans="1:10" ht="25.5" x14ac:dyDescent="0.2">
      <c r="A292" s="1"/>
      <c r="B292" s="25"/>
      <c r="C292" s="16" t="s">
        <v>147</v>
      </c>
      <c r="D292" s="16" t="s">
        <v>141</v>
      </c>
      <c r="E292" s="21" t="s">
        <v>302</v>
      </c>
      <c r="F292" s="16"/>
      <c r="G292" s="103" t="s">
        <v>275</v>
      </c>
      <c r="H292" s="41">
        <f t="shared" si="121"/>
        <v>426</v>
      </c>
      <c r="I292" s="41">
        <f t="shared" si="121"/>
        <v>460</v>
      </c>
      <c r="J292" s="41">
        <f t="shared" si="121"/>
        <v>460</v>
      </c>
    </row>
    <row r="293" spans="1:10" ht="38.25" x14ac:dyDescent="0.2">
      <c r="A293" s="1"/>
      <c r="B293" s="25"/>
      <c r="C293" s="16" t="s">
        <v>147</v>
      </c>
      <c r="D293" s="16" t="s">
        <v>141</v>
      </c>
      <c r="E293" s="21" t="s">
        <v>302</v>
      </c>
      <c r="F293" s="85" t="s">
        <v>327</v>
      </c>
      <c r="G293" s="103" t="s">
        <v>328</v>
      </c>
      <c r="H293" s="41">
        <v>426</v>
      </c>
      <c r="I293" s="39">
        <v>460</v>
      </c>
      <c r="J293" s="39">
        <v>460</v>
      </c>
    </row>
    <row r="294" spans="1:10" ht="38.25" x14ac:dyDescent="0.2">
      <c r="A294" s="1"/>
      <c r="B294" s="25"/>
      <c r="C294" s="16" t="s">
        <v>147</v>
      </c>
      <c r="D294" s="16" t="s">
        <v>141</v>
      </c>
      <c r="E294" s="21" t="s">
        <v>597</v>
      </c>
      <c r="F294" s="85"/>
      <c r="G294" s="105" t="s">
        <v>596</v>
      </c>
      <c r="H294" s="41">
        <f>H295</f>
        <v>14</v>
      </c>
      <c r="I294" s="41">
        <f t="shared" ref="I294:J294" si="122">I295</f>
        <v>40</v>
      </c>
      <c r="J294" s="41">
        <f t="shared" si="122"/>
        <v>40</v>
      </c>
    </row>
    <row r="295" spans="1:10" ht="25.5" x14ac:dyDescent="0.2">
      <c r="A295" s="1"/>
      <c r="B295" s="25"/>
      <c r="C295" s="16" t="s">
        <v>147</v>
      </c>
      <c r="D295" s="16" t="s">
        <v>141</v>
      </c>
      <c r="E295" s="21" t="s">
        <v>594</v>
      </c>
      <c r="F295" s="16"/>
      <c r="G295" s="103" t="s">
        <v>595</v>
      </c>
      <c r="H295" s="41">
        <f t="shared" ref="H295:J297" si="123">H296</f>
        <v>14</v>
      </c>
      <c r="I295" s="41">
        <f t="shared" si="123"/>
        <v>40</v>
      </c>
      <c r="J295" s="41">
        <f t="shared" si="123"/>
        <v>40</v>
      </c>
    </row>
    <row r="296" spans="1:10" ht="38.25" x14ac:dyDescent="0.2">
      <c r="A296" s="1"/>
      <c r="B296" s="25"/>
      <c r="C296" s="16" t="s">
        <v>147</v>
      </c>
      <c r="D296" s="16" t="s">
        <v>141</v>
      </c>
      <c r="E296" s="21" t="s">
        <v>594</v>
      </c>
      <c r="F296" s="85" t="s">
        <v>327</v>
      </c>
      <c r="G296" s="103" t="s">
        <v>328</v>
      </c>
      <c r="H296" s="41">
        <v>14</v>
      </c>
      <c r="I296" s="41">
        <v>40</v>
      </c>
      <c r="J296" s="41">
        <v>40</v>
      </c>
    </row>
    <row r="297" spans="1:10" ht="38.25" x14ac:dyDescent="0.2">
      <c r="A297" s="162"/>
      <c r="B297" s="25"/>
      <c r="C297" s="47" t="s">
        <v>147</v>
      </c>
      <c r="D297" s="47" t="s">
        <v>141</v>
      </c>
      <c r="E297" s="52" t="s">
        <v>709</v>
      </c>
      <c r="F297" s="16"/>
      <c r="G297" s="60" t="s">
        <v>710</v>
      </c>
      <c r="H297" s="41">
        <f>H298</f>
        <v>0</v>
      </c>
      <c r="I297" s="41">
        <f t="shared" si="123"/>
        <v>0</v>
      </c>
      <c r="J297" s="41">
        <f t="shared" si="123"/>
        <v>50</v>
      </c>
    </row>
    <row r="298" spans="1:10" ht="38.25" x14ac:dyDescent="0.2">
      <c r="A298" s="162"/>
      <c r="B298" s="25"/>
      <c r="C298" s="16" t="s">
        <v>147</v>
      </c>
      <c r="D298" s="16" t="s">
        <v>141</v>
      </c>
      <c r="E298" s="21" t="s">
        <v>864</v>
      </c>
      <c r="F298" s="16"/>
      <c r="G298" s="105" t="s">
        <v>865</v>
      </c>
      <c r="H298" s="41">
        <f>H299</f>
        <v>0</v>
      </c>
      <c r="I298" s="41">
        <f t="shared" ref="I298:J298" si="124">I299</f>
        <v>0</v>
      </c>
      <c r="J298" s="41">
        <f t="shared" si="124"/>
        <v>50</v>
      </c>
    </row>
    <row r="299" spans="1:10" ht="76.5" x14ac:dyDescent="0.2">
      <c r="A299" s="162"/>
      <c r="B299" s="25"/>
      <c r="C299" s="16" t="s">
        <v>147</v>
      </c>
      <c r="D299" s="16" t="s">
        <v>141</v>
      </c>
      <c r="E299" s="21" t="s">
        <v>864</v>
      </c>
      <c r="F299" s="16"/>
      <c r="G299" s="103" t="s">
        <v>866</v>
      </c>
      <c r="H299" s="41">
        <f>H300</f>
        <v>0</v>
      </c>
      <c r="I299" s="41">
        <f>I300</f>
        <v>0</v>
      </c>
      <c r="J299" s="41">
        <f>J300</f>
        <v>50</v>
      </c>
    </row>
    <row r="300" spans="1:10" ht="38.25" x14ac:dyDescent="0.2">
      <c r="A300" s="162"/>
      <c r="B300" s="25"/>
      <c r="C300" s="16" t="s">
        <v>147</v>
      </c>
      <c r="D300" s="16" t="s">
        <v>141</v>
      </c>
      <c r="E300" s="21" t="s">
        <v>864</v>
      </c>
      <c r="F300" s="85" t="s">
        <v>327</v>
      </c>
      <c r="G300" s="103" t="s">
        <v>328</v>
      </c>
      <c r="H300" s="41">
        <v>0</v>
      </c>
      <c r="I300" s="41">
        <v>0</v>
      </c>
      <c r="J300" s="41">
        <v>50</v>
      </c>
    </row>
    <row r="301" spans="1:10" ht="25.5" x14ac:dyDescent="0.2">
      <c r="A301" s="1"/>
      <c r="B301" s="25"/>
      <c r="C301" s="16" t="s">
        <v>147</v>
      </c>
      <c r="D301" s="16" t="s">
        <v>141</v>
      </c>
      <c r="E301" s="52" t="s">
        <v>46</v>
      </c>
      <c r="F301" s="16"/>
      <c r="G301" s="46" t="s">
        <v>635</v>
      </c>
      <c r="H301" s="98">
        <f>H302+H305+H308+H311</f>
        <v>18027.8</v>
      </c>
      <c r="I301" s="98">
        <f>I302+I305+I308+I311</f>
        <v>100</v>
      </c>
      <c r="J301" s="98">
        <f>J302+J305+J308+J311</f>
        <v>100</v>
      </c>
    </row>
    <row r="302" spans="1:10" ht="38.25" x14ac:dyDescent="0.2">
      <c r="A302" s="1"/>
      <c r="B302" s="25"/>
      <c r="C302" s="16" t="s">
        <v>147</v>
      </c>
      <c r="D302" s="16" t="s">
        <v>141</v>
      </c>
      <c r="E302" s="21" t="s">
        <v>363</v>
      </c>
      <c r="F302" s="16"/>
      <c r="G302" s="105" t="s">
        <v>479</v>
      </c>
      <c r="H302" s="104">
        <f>H303</f>
        <v>100</v>
      </c>
      <c r="I302" s="104">
        <f t="shared" ref="I302:J302" si="125">I303</f>
        <v>100</v>
      </c>
      <c r="J302" s="104">
        <f t="shared" si="125"/>
        <v>100</v>
      </c>
    </row>
    <row r="303" spans="1:10" ht="38.25" x14ac:dyDescent="0.2">
      <c r="A303" s="1"/>
      <c r="B303" s="25"/>
      <c r="C303" s="16" t="s">
        <v>147</v>
      </c>
      <c r="D303" s="16" t="s">
        <v>141</v>
      </c>
      <c r="E303" s="21" t="s">
        <v>47</v>
      </c>
      <c r="F303" s="16"/>
      <c r="G303" s="102" t="s">
        <v>279</v>
      </c>
      <c r="H303" s="41">
        <f>H304</f>
        <v>100</v>
      </c>
      <c r="I303" s="41">
        <f>I304</f>
        <v>100</v>
      </c>
      <c r="J303" s="41">
        <f>J304</f>
        <v>100</v>
      </c>
    </row>
    <row r="304" spans="1:10" ht="38.25" x14ac:dyDescent="0.2">
      <c r="A304" s="1"/>
      <c r="B304" s="25"/>
      <c r="C304" s="16" t="s">
        <v>147</v>
      </c>
      <c r="D304" s="16" t="s">
        <v>141</v>
      </c>
      <c r="E304" s="21" t="s">
        <v>47</v>
      </c>
      <c r="F304" s="85" t="s">
        <v>327</v>
      </c>
      <c r="G304" s="103" t="s">
        <v>328</v>
      </c>
      <c r="H304" s="41">
        <v>100</v>
      </c>
      <c r="I304" s="41">
        <v>100</v>
      </c>
      <c r="J304" s="41">
        <v>100</v>
      </c>
    </row>
    <row r="305" spans="1:10" ht="38.25" x14ac:dyDescent="0.2">
      <c r="A305" s="162"/>
      <c r="B305" s="25"/>
      <c r="C305" s="16" t="s">
        <v>147</v>
      </c>
      <c r="D305" s="16" t="s">
        <v>141</v>
      </c>
      <c r="E305" s="21" t="s">
        <v>705</v>
      </c>
      <c r="F305" s="85"/>
      <c r="G305" s="105" t="s">
        <v>706</v>
      </c>
      <c r="H305" s="41">
        <f>H306</f>
        <v>1525</v>
      </c>
      <c r="I305" s="41">
        <f t="shared" ref="I305:J305" si="126">I306</f>
        <v>0</v>
      </c>
      <c r="J305" s="41">
        <f t="shared" si="126"/>
        <v>0</v>
      </c>
    </row>
    <row r="306" spans="1:10" ht="29.25" customHeight="1" x14ac:dyDescent="0.2">
      <c r="A306" s="162"/>
      <c r="B306" s="25"/>
      <c r="C306" s="16" t="s">
        <v>147</v>
      </c>
      <c r="D306" s="16" t="s">
        <v>141</v>
      </c>
      <c r="E306" s="21" t="s">
        <v>707</v>
      </c>
      <c r="F306" s="16"/>
      <c r="G306" s="103" t="s">
        <v>708</v>
      </c>
      <c r="H306" s="113">
        <f>H307</f>
        <v>1525</v>
      </c>
      <c r="I306" s="41">
        <f t="shared" ref="I306:J306" si="127">I307</f>
        <v>0</v>
      </c>
      <c r="J306" s="41">
        <f t="shared" si="127"/>
        <v>0</v>
      </c>
    </row>
    <row r="307" spans="1:10" ht="38.25" x14ac:dyDescent="0.2">
      <c r="A307" s="162"/>
      <c r="B307" s="25"/>
      <c r="C307" s="16" t="s">
        <v>147</v>
      </c>
      <c r="D307" s="16" t="s">
        <v>141</v>
      </c>
      <c r="E307" s="21" t="s">
        <v>707</v>
      </c>
      <c r="F307" s="85" t="s">
        <v>327</v>
      </c>
      <c r="G307" s="103" t="s">
        <v>328</v>
      </c>
      <c r="H307" s="113">
        <v>1525</v>
      </c>
      <c r="I307" s="41">
        <v>0</v>
      </c>
      <c r="J307" s="41">
        <v>0</v>
      </c>
    </row>
    <row r="308" spans="1:10" ht="38.25" x14ac:dyDescent="0.2">
      <c r="A308" s="162"/>
      <c r="B308" s="25"/>
      <c r="C308" s="16" t="s">
        <v>147</v>
      </c>
      <c r="D308" s="16" t="s">
        <v>141</v>
      </c>
      <c r="E308" s="21" t="s">
        <v>680</v>
      </c>
      <c r="F308" s="85"/>
      <c r="G308" s="103" t="s">
        <v>681</v>
      </c>
      <c r="H308" s="41">
        <f>H309</f>
        <v>14859.1</v>
      </c>
      <c r="I308" s="41">
        <f t="shared" ref="I308:J308" si="128">I309</f>
        <v>0</v>
      </c>
      <c r="J308" s="41">
        <f t="shared" si="128"/>
        <v>0</v>
      </c>
    </row>
    <row r="309" spans="1:10" ht="28.5" customHeight="1" x14ac:dyDescent="0.2">
      <c r="A309" s="162"/>
      <c r="B309" s="25"/>
      <c r="C309" s="16" t="s">
        <v>147</v>
      </c>
      <c r="D309" s="16" t="s">
        <v>141</v>
      </c>
      <c r="E309" s="21" t="s">
        <v>871</v>
      </c>
      <c r="F309" s="85"/>
      <c r="G309" s="103" t="s">
        <v>872</v>
      </c>
      <c r="H309" s="41">
        <f t="shared" ref="H309:J309" si="129">H310</f>
        <v>14859.1</v>
      </c>
      <c r="I309" s="41">
        <f t="shared" si="129"/>
        <v>0</v>
      </c>
      <c r="J309" s="41">
        <f t="shared" si="129"/>
        <v>0</v>
      </c>
    </row>
    <row r="310" spans="1:10" ht="38.25" x14ac:dyDescent="0.2">
      <c r="A310" s="162"/>
      <c r="B310" s="25"/>
      <c r="C310" s="16" t="s">
        <v>147</v>
      </c>
      <c r="D310" s="16" t="s">
        <v>141</v>
      </c>
      <c r="E310" s="21" t="s">
        <v>871</v>
      </c>
      <c r="F310" s="85" t="s">
        <v>327</v>
      </c>
      <c r="G310" s="103" t="s">
        <v>328</v>
      </c>
      <c r="H310" s="41">
        <v>14859.1</v>
      </c>
      <c r="I310" s="41">
        <v>0</v>
      </c>
      <c r="J310" s="41">
        <v>0</v>
      </c>
    </row>
    <row r="311" spans="1:10" ht="30" customHeight="1" x14ac:dyDescent="0.2">
      <c r="A311" s="162"/>
      <c r="B311" s="25"/>
      <c r="C311" s="16" t="s">
        <v>147</v>
      </c>
      <c r="D311" s="16" t="s">
        <v>141</v>
      </c>
      <c r="E311" s="21" t="s">
        <v>716</v>
      </c>
      <c r="F311" s="85"/>
      <c r="G311" s="103" t="s">
        <v>717</v>
      </c>
      <c r="H311" s="41">
        <f t="shared" ref="H311:J311" si="130">H312</f>
        <v>1543.7</v>
      </c>
      <c r="I311" s="41">
        <f t="shared" si="130"/>
        <v>0</v>
      </c>
      <c r="J311" s="41">
        <f t="shared" si="130"/>
        <v>0</v>
      </c>
    </row>
    <row r="312" spans="1:10" ht="25.5" x14ac:dyDescent="0.2">
      <c r="A312" s="162"/>
      <c r="B312" s="25"/>
      <c r="C312" s="16" t="s">
        <v>147</v>
      </c>
      <c r="D312" s="16" t="s">
        <v>141</v>
      </c>
      <c r="E312" s="173" t="s">
        <v>714</v>
      </c>
      <c r="F312" s="85"/>
      <c r="G312" s="172" t="s">
        <v>715</v>
      </c>
      <c r="H312" s="41">
        <f t="shared" ref="H312:J312" si="131">H313</f>
        <v>1543.7</v>
      </c>
      <c r="I312" s="41">
        <f t="shared" si="131"/>
        <v>0</v>
      </c>
      <c r="J312" s="41">
        <f t="shared" si="131"/>
        <v>0</v>
      </c>
    </row>
    <row r="313" spans="1:10" x14ac:dyDescent="0.2">
      <c r="A313" s="162"/>
      <c r="B313" s="25"/>
      <c r="C313" s="16" t="s">
        <v>147</v>
      </c>
      <c r="D313" s="16" t="s">
        <v>141</v>
      </c>
      <c r="E313" s="51" t="s">
        <v>714</v>
      </c>
      <c r="F313" s="115" t="s">
        <v>386</v>
      </c>
      <c r="G313" s="112" t="s">
        <v>414</v>
      </c>
      <c r="H313" s="41">
        <v>1543.7</v>
      </c>
      <c r="I313" s="41">
        <v>0</v>
      </c>
      <c r="J313" s="41"/>
    </row>
    <row r="314" spans="1:10" ht="51" x14ac:dyDescent="0.2">
      <c r="A314" s="1"/>
      <c r="B314" s="25"/>
      <c r="C314" s="47" t="s">
        <v>147</v>
      </c>
      <c r="D314" s="47" t="s">
        <v>141</v>
      </c>
      <c r="E314" s="52" t="s">
        <v>276</v>
      </c>
      <c r="F314" s="16"/>
      <c r="G314" s="60" t="s">
        <v>303</v>
      </c>
      <c r="H314" s="98">
        <f t="shared" ref="H314:J315" si="132">H315</f>
        <v>5938.8</v>
      </c>
      <c r="I314" s="98">
        <f t="shared" si="132"/>
        <v>0</v>
      </c>
      <c r="J314" s="98">
        <f t="shared" si="132"/>
        <v>0</v>
      </c>
    </row>
    <row r="315" spans="1:10" ht="63.75" x14ac:dyDescent="0.2">
      <c r="A315" s="1"/>
      <c r="B315" s="25"/>
      <c r="C315" s="16" t="s">
        <v>147</v>
      </c>
      <c r="D315" s="16" t="s">
        <v>141</v>
      </c>
      <c r="E315" s="21" t="s">
        <v>365</v>
      </c>
      <c r="F315" s="16"/>
      <c r="G315" s="105" t="s">
        <v>364</v>
      </c>
      <c r="H315" s="98">
        <f>H316+H318</f>
        <v>5938.8</v>
      </c>
      <c r="I315" s="98">
        <f t="shared" si="132"/>
        <v>0</v>
      </c>
      <c r="J315" s="98">
        <f t="shared" si="132"/>
        <v>0</v>
      </c>
    </row>
    <row r="316" spans="1:10" ht="51" x14ac:dyDescent="0.2">
      <c r="A316" s="1"/>
      <c r="B316" s="25"/>
      <c r="C316" s="16" t="s">
        <v>147</v>
      </c>
      <c r="D316" s="16" t="s">
        <v>141</v>
      </c>
      <c r="E316" s="21" t="s">
        <v>280</v>
      </c>
      <c r="F316" s="85"/>
      <c r="G316" s="103" t="s">
        <v>623</v>
      </c>
      <c r="H316" s="41">
        <f t="shared" ref="H316:J316" si="133">H317</f>
        <v>5738.8</v>
      </c>
      <c r="I316" s="41">
        <f t="shared" si="133"/>
        <v>0</v>
      </c>
      <c r="J316" s="41">
        <f t="shared" si="133"/>
        <v>0</v>
      </c>
    </row>
    <row r="317" spans="1:10" ht="38.25" x14ac:dyDescent="0.2">
      <c r="A317" s="1"/>
      <c r="B317" s="25"/>
      <c r="C317" s="16" t="s">
        <v>147</v>
      </c>
      <c r="D317" s="16" t="s">
        <v>141</v>
      </c>
      <c r="E317" s="21" t="s">
        <v>280</v>
      </c>
      <c r="F317" s="85" t="s">
        <v>327</v>
      </c>
      <c r="G317" s="103" t="s">
        <v>328</v>
      </c>
      <c r="H317" s="41">
        <v>5738.8</v>
      </c>
      <c r="I317" s="41">
        <v>0</v>
      </c>
      <c r="J317" s="41">
        <v>0</v>
      </c>
    </row>
    <row r="318" spans="1:10" ht="25.5" x14ac:dyDescent="0.2">
      <c r="A318" s="162"/>
      <c r="B318" s="25"/>
      <c r="C318" s="16" t="s">
        <v>147</v>
      </c>
      <c r="D318" s="16" t="s">
        <v>141</v>
      </c>
      <c r="E318" s="21" t="s">
        <v>890</v>
      </c>
      <c r="F318" s="16"/>
      <c r="G318" s="103" t="s">
        <v>891</v>
      </c>
      <c r="H318" s="41">
        <f>H319</f>
        <v>200</v>
      </c>
      <c r="I318" s="41">
        <f t="shared" ref="I318:J318" si="134">I319</f>
        <v>0</v>
      </c>
      <c r="J318" s="41">
        <f t="shared" si="134"/>
        <v>0</v>
      </c>
    </row>
    <row r="319" spans="1:10" ht="38.25" x14ac:dyDescent="0.2">
      <c r="A319" s="162"/>
      <c r="B319" s="25"/>
      <c r="C319" s="16" t="s">
        <v>147</v>
      </c>
      <c r="D319" s="16" t="s">
        <v>141</v>
      </c>
      <c r="E319" s="21" t="s">
        <v>890</v>
      </c>
      <c r="F319" s="85" t="s">
        <v>327</v>
      </c>
      <c r="G319" s="103" t="s">
        <v>328</v>
      </c>
      <c r="H319" s="41">
        <v>200</v>
      </c>
      <c r="I319" s="41">
        <v>0</v>
      </c>
      <c r="J319" s="41">
        <v>0</v>
      </c>
    </row>
    <row r="320" spans="1:10" ht="63.75" x14ac:dyDescent="0.2">
      <c r="A320" s="1"/>
      <c r="B320" s="25"/>
      <c r="C320" s="5" t="s">
        <v>147</v>
      </c>
      <c r="D320" s="5" t="s">
        <v>141</v>
      </c>
      <c r="E320" s="73" t="s">
        <v>204</v>
      </c>
      <c r="F320" s="16"/>
      <c r="G320" s="63" t="s">
        <v>556</v>
      </c>
      <c r="H320" s="101">
        <f t="shared" ref="H320:I320" si="135">H321+H328</f>
        <v>0</v>
      </c>
      <c r="I320" s="101">
        <f t="shared" si="135"/>
        <v>1921.4</v>
      </c>
      <c r="J320" s="101">
        <f t="shared" ref="J320" si="136">J321+J328</f>
        <v>986.9</v>
      </c>
    </row>
    <row r="321" spans="1:10" ht="77.25" customHeight="1" x14ac:dyDescent="0.2">
      <c r="A321" s="1"/>
      <c r="B321" s="25"/>
      <c r="C321" s="47" t="s">
        <v>147</v>
      </c>
      <c r="D321" s="47" t="s">
        <v>141</v>
      </c>
      <c r="E321" s="52" t="s">
        <v>319</v>
      </c>
      <c r="F321" s="16"/>
      <c r="G321" s="48" t="s">
        <v>500</v>
      </c>
      <c r="H321" s="98">
        <f>H322+H325</f>
        <v>0</v>
      </c>
      <c r="I321" s="98">
        <f t="shared" ref="I321:J321" si="137">I322</f>
        <v>1055.9000000000001</v>
      </c>
      <c r="J321" s="98">
        <f t="shared" si="137"/>
        <v>0</v>
      </c>
    </row>
    <row r="322" spans="1:10" ht="78" customHeight="1" x14ac:dyDescent="0.2">
      <c r="A322" s="1"/>
      <c r="B322" s="25"/>
      <c r="C322" s="16" t="s">
        <v>147</v>
      </c>
      <c r="D322" s="16" t="s">
        <v>141</v>
      </c>
      <c r="E322" s="21" t="s">
        <v>320</v>
      </c>
      <c r="F322" s="16"/>
      <c r="G322" s="105" t="s">
        <v>555</v>
      </c>
      <c r="H322" s="41">
        <f>H323</f>
        <v>0</v>
      </c>
      <c r="I322" s="41">
        <f t="shared" ref="I322:J322" si="138">I323+I326</f>
        <v>1055.9000000000001</v>
      </c>
      <c r="J322" s="41">
        <f t="shared" si="138"/>
        <v>0</v>
      </c>
    </row>
    <row r="323" spans="1:10" ht="63.75" x14ac:dyDescent="0.2">
      <c r="A323" s="1"/>
      <c r="B323" s="25"/>
      <c r="C323" s="16" t="s">
        <v>147</v>
      </c>
      <c r="D323" s="16" t="s">
        <v>141</v>
      </c>
      <c r="E323" s="21" t="s">
        <v>321</v>
      </c>
      <c r="F323" s="16"/>
      <c r="G323" s="103" t="s">
        <v>322</v>
      </c>
      <c r="H323" s="41">
        <f t="shared" ref="H323:J323" si="139">H324</f>
        <v>0</v>
      </c>
      <c r="I323" s="41">
        <f t="shared" si="139"/>
        <v>905</v>
      </c>
      <c r="J323" s="41">
        <f t="shared" si="139"/>
        <v>0</v>
      </c>
    </row>
    <row r="324" spans="1:10" ht="38.25" x14ac:dyDescent="0.2">
      <c r="A324" s="1"/>
      <c r="B324" s="25"/>
      <c r="C324" s="16" t="s">
        <v>147</v>
      </c>
      <c r="D324" s="16" t="s">
        <v>141</v>
      </c>
      <c r="E324" s="21" t="s">
        <v>321</v>
      </c>
      <c r="F324" s="85" t="s">
        <v>327</v>
      </c>
      <c r="G324" s="103" t="s">
        <v>328</v>
      </c>
      <c r="H324" s="41">
        <v>0</v>
      </c>
      <c r="I324" s="41">
        <v>905</v>
      </c>
      <c r="J324" s="41">
        <v>0</v>
      </c>
    </row>
    <row r="325" spans="1:10" ht="102" x14ac:dyDescent="0.2">
      <c r="A325" s="1"/>
      <c r="B325" s="25"/>
      <c r="C325" s="16" t="s">
        <v>147</v>
      </c>
      <c r="D325" s="16" t="s">
        <v>141</v>
      </c>
      <c r="E325" s="21" t="s">
        <v>554</v>
      </c>
      <c r="F325" s="85"/>
      <c r="G325" s="105" t="s">
        <v>476</v>
      </c>
      <c r="H325" s="41">
        <f t="shared" ref="H325:J325" si="140">H326</f>
        <v>0</v>
      </c>
      <c r="I325" s="41">
        <f t="shared" si="140"/>
        <v>150.9</v>
      </c>
      <c r="J325" s="41">
        <f t="shared" si="140"/>
        <v>0</v>
      </c>
    </row>
    <row r="326" spans="1:10" ht="75" customHeight="1" x14ac:dyDescent="0.2">
      <c r="A326" s="1"/>
      <c r="B326" s="25"/>
      <c r="C326" s="16" t="s">
        <v>147</v>
      </c>
      <c r="D326" s="16" t="s">
        <v>141</v>
      </c>
      <c r="E326" s="21" t="s">
        <v>553</v>
      </c>
      <c r="F326" s="16"/>
      <c r="G326" s="103" t="s">
        <v>477</v>
      </c>
      <c r="H326" s="41">
        <f t="shared" ref="H326:J326" si="141">H327</f>
        <v>0</v>
      </c>
      <c r="I326" s="41">
        <f t="shared" si="141"/>
        <v>150.9</v>
      </c>
      <c r="J326" s="41">
        <f t="shared" si="141"/>
        <v>0</v>
      </c>
    </row>
    <row r="327" spans="1:10" ht="38.25" x14ac:dyDescent="0.2">
      <c r="A327" s="1"/>
      <c r="B327" s="25"/>
      <c r="C327" s="16" t="s">
        <v>147</v>
      </c>
      <c r="D327" s="16" t="s">
        <v>141</v>
      </c>
      <c r="E327" s="21" t="s">
        <v>553</v>
      </c>
      <c r="F327" s="85" t="s">
        <v>327</v>
      </c>
      <c r="G327" s="103" t="s">
        <v>328</v>
      </c>
      <c r="H327" s="41">
        <v>0</v>
      </c>
      <c r="I327" s="41">
        <v>150.9</v>
      </c>
      <c r="J327" s="41">
        <v>0</v>
      </c>
    </row>
    <row r="328" spans="1:10" ht="63.75" x14ac:dyDescent="0.2">
      <c r="A328" s="1"/>
      <c r="B328" s="25"/>
      <c r="C328" s="16" t="s">
        <v>147</v>
      </c>
      <c r="D328" s="16" t="s">
        <v>141</v>
      </c>
      <c r="E328" s="52" t="s">
        <v>323</v>
      </c>
      <c r="F328" s="16"/>
      <c r="G328" s="48" t="s">
        <v>324</v>
      </c>
      <c r="H328" s="98">
        <f t="shared" ref="H328:J330" si="142">H329</f>
        <v>0</v>
      </c>
      <c r="I328" s="98">
        <f t="shared" si="142"/>
        <v>865.5</v>
      </c>
      <c r="J328" s="98">
        <f t="shared" si="142"/>
        <v>986.9</v>
      </c>
    </row>
    <row r="329" spans="1:10" ht="76.5" customHeight="1" x14ac:dyDescent="0.2">
      <c r="A329" s="1"/>
      <c r="B329" s="25"/>
      <c r="C329" s="16" t="s">
        <v>147</v>
      </c>
      <c r="D329" s="16" t="s">
        <v>141</v>
      </c>
      <c r="E329" s="21" t="s">
        <v>325</v>
      </c>
      <c r="F329" s="16"/>
      <c r="G329" s="105" t="s">
        <v>616</v>
      </c>
      <c r="H329" s="41">
        <f t="shared" si="142"/>
        <v>0</v>
      </c>
      <c r="I329" s="41">
        <f t="shared" si="142"/>
        <v>865.5</v>
      </c>
      <c r="J329" s="41">
        <f t="shared" si="142"/>
        <v>986.9</v>
      </c>
    </row>
    <row r="330" spans="1:10" ht="63.75" x14ac:dyDescent="0.2">
      <c r="A330" s="1"/>
      <c r="B330" s="25"/>
      <c r="C330" s="16" t="s">
        <v>147</v>
      </c>
      <c r="D330" s="16" t="s">
        <v>141</v>
      </c>
      <c r="E330" s="21" t="s">
        <v>326</v>
      </c>
      <c r="F330" s="16"/>
      <c r="G330" s="103" t="s">
        <v>602</v>
      </c>
      <c r="H330" s="41">
        <f t="shared" si="142"/>
        <v>0</v>
      </c>
      <c r="I330" s="41">
        <f t="shared" si="142"/>
        <v>865.5</v>
      </c>
      <c r="J330" s="41">
        <f t="shared" si="142"/>
        <v>986.9</v>
      </c>
    </row>
    <row r="331" spans="1:10" ht="38.25" x14ac:dyDescent="0.2">
      <c r="A331" s="1"/>
      <c r="B331" s="25"/>
      <c r="C331" s="16" t="s">
        <v>147</v>
      </c>
      <c r="D331" s="16" t="s">
        <v>141</v>
      </c>
      <c r="E331" s="21" t="s">
        <v>326</v>
      </c>
      <c r="F331" s="85" t="s">
        <v>327</v>
      </c>
      <c r="G331" s="103" t="s">
        <v>328</v>
      </c>
      <c r="H331" s="41">
        <v>0</v>
      </c>
      <c r="I331" s="41">
        <v>865.5</v>
      </c>
      <c r="J331" s="41">
        <v>986.9</v>
      </c>
    </row>
    <row r="332" spans="1:10" ht="14.25" x14ac:dyDescent="0.2">
      <c r="A332" s="1"/>
      <c r="B332" s="25"/>
      <c r="C332" s="30" t="s">
        <v>147</v>
      </c>
      <c r="D332" s="30" t="s">
        <v>145</v>
      </c>
      <c r="E332" s="30"/>
      <c r="F332" s="30"/>
      <c r="G332" s="27" t="s">
        <v>73</v>
      </c>
      <c r="H332" s="40">
        <f>H333+H338+H361+H366+H408+H422</f>
        <v>71819.8</v>
      </c>
      <c r="I332" s="40">
        <f t="shared" ref="I332:J332" si="143">I333+I338+I361+I366+I408+I422</f>
        <v>23093.5</v>
      </c>
      <c r="J332" s="40">
        <f t="shared" si="143"/>
        <v>22077.9</v>
      </c>
    </row>
    <row r="333" spans="1:10" ht="51" x14ac:dyDescent="0.2">
      <c r="A333" s="1"/>
      <c r="B333" s="25"/>
      <c r="C333" s="85" t="s">
        <v>147</v>
      </c>
      <c r="D333" s="85" t="s">
        <v>145</v>
      </c>
      <c r="E333" s="78" t="s">
        <v>109</v>
      </c>
      <c r="F333" s="16"/>
      <c r="G333" s="63" t="s">
        <v>542</v>
      </c>
      <c r="H333" s="101">
        <f>H334</f>
        <v>376</v>
      </c>
      <c r="I333" s="101">
        <f t="shared" ref="H333:J336" si="144">I334</f>
        <v>376</v>
      </c>
      <c r="J333" s="101">
        <f t="shared" si="144"/>
        <v>376</v>
      </c>
    </row>
    <row r="334" spans="1:10" ht="38.25" x14ac:dyDescent="0.2">
      <c r="A334" s="1"/>
      <c r="B334" s="25"/>
      <c r="C334" s="47" t="s">
        <v>147</v>
      </c>
      <c r="D334" s="47" t="s">
        <v>145</v>
      </c>
      <c r="E334" s="77" t="s">
        <v>110</v>
      </c>
      <c r="F334" s="16"/>
      <c r="G334" s="60" t="s">
        <v>108</v>
      </c>
      <c r="H334" s="98">
        <f>H335</f>
        <v>376</v>
      </c>
      <c r="I334" s="98">
        <f t="shared" si="144"/>
        <v>376</v>
      </c>
      <c r="J334" s="98">
        <f t="shared" si="144"/>
        <v>376</v>
      </c>
    </row>
    <row r="335" spans="1:10" ht="29.25" customHeight="1" x14ac:dyDescent="0.2">
      <c r="A335" s="1"/>
      <c r="B335" s="25"/>
      <c r="C335" s="85" t="s">
        <v>147</v>
      </c>
      <c r="D335" s="85" t="s">
        <v>145</v>
      </c>
      <c r="E335" s="74">
        <v>610100000</v>
      </c>
      <c r="F335" s="16"/>
      <c r="G335" s="103" t="s">
        <v>360</v>
      </c>
      <c r="H335" s="104">
        <f t="shared" ref="H335" si="145">H336</f>
        <v>376</v>
      </c>
      <c r="I335" s="104">
        <f t="shared" si="144"/>
        <v>376</v>
      </c>
      <c r="J335" s="104">
        <f t="shared" si="144"/>
        <v>376</v>
      </c>
    </row>
    <row r="336" spans="1:10" ht="38.25" x14ac:dyDescent="0.2">
      <c r="A336" s="1"/>
      <c r="B336" s="25"/>
      <c r="C336" s="85" t="s">
        <v>147</v>
      </c>
      <c r="D336" s="85" t="s">
        <v>145</v>
      </c>
      <c r="E336" s="74" t="s">
        <v>207</v>
      </c>
      <c r="F336" s="16"/>
      <c r="G336" s="103" t="s">
        <v>208</v>
      </c>
      <c r="H336" s="41">
        <f t="shared" si="144"/>
        <v>376</v>
      </c>
      <c r="I336" s="41">
        <f t="shared" si="144"/>
        <v>376</v>
      </c>
      <c r="J336" s="41">
        <f t="shared" si="144"/>
        <v>376</v>
      </c>
    </row>
    <row r="337" spans="1:10" ht="38.25" x14ac:dyDescent="0.2">
      <c r="A337" s="1"/>
      <c r="B337" s="25"/>
      <c r="C337" s="85" t="s">
        <v>147</v>
      </c>
      <c r="D337" s="85" t="s">
        <v>145</v>
      </c>
      <c r="E337" s="74" t="s">
        <v>207</v>
      </c>
      <c r="F337" s="85" t="s">
        <v>327</v>
      </c>
      <c r="G337" s="103" t="s">
        <v>328</v>
      </c>
      <c r="H337" s="41">
        <v>376</v>
      </c>
      <c r="I337" s="41">
        <v>376</v>
      </c>
      <c r="J337" s="41">
        <v>376</v>
      </c>
    </row>
    <row r="338" spans="1:10" ht="63.75" x14ac:dyDescent="0.2">
      <c r="A338" s="1"/>
      <c r="B338" s="25"/>
      <c r="C338" s="5" t="s">
        <v>147</v>
      </c>
      <c r="D338" s="5" t="s">
        <v>145</v>
      </c>
      <c r="E338" s="83" t="s">
        <v>44</v>
      </c>
      <c r="F338" s="16"/>
      <c r="G338" s="53" t="s">
        <v>557</v>
      </c>
      <c r="H338" s="101">
        <f>H339+H347+H351</f>
        <v>20796.5</v>
      </c>
      <c r="I338" s="101">
        <f t="shared" ref="I338:J338" si="146">I339+I347+I351</f>
        <v>16582.7</v>
      </c>
      <c r="J338" s="101">
        <f t="shared" si="146"/>
        <v>14632.599999999999</v>
      </c>
    </row>
    <row r="339" spans="1:10" ht="38.25" x14ac:dyDescent="0.2">
      <c r="A339" s="162"/>
      <c r="B339" s="25"/>
      <c r="C339" s="85" t="s">
        <v>147</v>
      </c>
      <c r="D339" s="85" t="s">
        <v>145</v>
      </c>
      <c r="E339" s="52" t="s">
        <v>709</v>
      </c>
      <c r="F339" s="16"/>
      <c r="G339" s="60" t="s">
        <v>710</v>
      </c>
      <c r="H339" s="41">
        <f>H340</f>
        <v>4916.5</v>
      </c>
      <c r="I339" s="41">
        <f t="shared" ref="I339:J339" si="147">I340</f>
        <v>0</v>
      </c>
      <c r="J339" s="41">
        <f t="shared" si="147"/>
        <v>50</v>
      </c>
    </row>
    <row r="340" spans="1:10" ht="38.25" x14ac:dyDescent="0.2">
      <c r="A340" s="162"/>
      <c r="B340" s="25"/>
      <c r="C340" s="16" t="s">
        <v>147</v>
      </c>
      <c r="D340" s="85" t="s">
        <v>145</v>
      </c>
      <c r="E340" s="21" t="s">
        <v>711</v>
      </c>
      <c r="F340" s="16"/>
      <c r="G340" s="105" t="s">
        <v>712</v>
      </c>
      <c r="H340" s="41">
        <f>H341+H343+H345</f>
        <v>4916.5</v>
      </c>
      <c r="I340" s="41">
        <f t="shared" ref="I340:J340" si="148">I341+I343+I345</f>
        <v>0</v>
      </c>
      <c r="J340" s="41">
        <f t="shared" si="148"/>
        <v>50</v>
      </c>
    </row>
    <row r="341" spans="1:10" ht="25.5" x14ac:dyDescent="0.2">
      <c r="A341" s="162"/>
      <c r="B341" s="25"/>
      <c r="C341" s="16" t="s">
        <v>147</v>
      </c>
      <c r="D341" s="85" t="s">
        <v>145</v>
      </c>
      <c r="E341" s="21" t="s">
        <v>711</v>
      </c>
      <c r="F341" s="16"/>
      <c r="G341" s="103" t="s">
        <v>713</v>
      </c>
      <c r="H341" s="41">
        <f t="shared" ref="H341:J341" si="149">H342</f>
        <v>100</v>
      </c>
      <c r="I341" s="41">
        <f t="shared" si="149"/>
        <v>0</v>
      </c>
      <c r="J341" s="41">
        <f t="shared" si="149"/>
        <v>50</v>
      </c>
    </row>
    <row r="342" spans="1:10" ht="38.25" x14ac:dyDescent="0.2">
      <c r="A342" s="162"/>
      <c r="B342" s="25"/>
      <c r="C342" s="85" t="s">
        <v>147</v>
      </c>
      <c r="D342" s="85" t="s">
        <v>145</v>
      </c>
      <c r="E342" s="21" t="s">
        <v>711</v>
      </c>
      <c r="F342" s="85" t="s">
        <v>327</v>
      </c>
      <c r="G342" s="103" t="s">
        <v>328</v>
      </c>
      <c r="H342" s="41">
        <v>100</v>
      </c>
      <c r="I342" s="41">
        <v>0</v>
      </c>
      <c r="J342" s="41">
        <v>50</v>
      </c>
    </row>
    <row r="343" spans="1:10" ht="25.5" x14ac:dyDescent="0.2">
      <c r="A343" s="162"/>
      <c r="B343" s="25"/>
      <c r="C343" s="85" t="s">
        <v>147</v>
      </c>
      <c r="D343" s="85" t="s">
        <v>145</v>
      </c>
      <c r="E343" s="21" t="s">
        <v>867</v>
      </c>
      <c r="F343" s="85"/>
      <c r="G343" s="103" t="s">
        <v>868</v>
      </c>
      <c r="H343" s="41">
        <f>H344</f>
        <v>2000</v>
      </c>
      <c r="I343" s="41">
        <f t="shared" ref="I343:J343" si="150">I344</f>
        <v>0</v>
      </c>
      <c r="J343" s="41">
        <f t="shared" si="150"/>
        <v>0</v>
      </c>
    </row>
    <row r="344" spans="1:10" ht="38.25" x14ac:dyDescent="0.2">
      <c r="A344" s="162"/>
      <c r="B344" s="25"/>
      <c r="C344" s="16" t="s">
        <v>147</v>
      </c>
      <c r="D344" s="85" t="s">
        <v>145</v>
      </c>
      <c r="E344" s="21" t="s">
        <v>867</v>
      </c>
      <c r="F344" s="85" t="s">
        <v>327</v>
      </c>
      <c r="G344" s="103" t="s">
        <v>328</v>
      </c>
      <c r="H344" s="41">
        <v>2000</v>
      </c>
      <c r="I344" s="41">
        <v>0</v>
      </c>
      <c r="J344" s="41">
        <v>0</v>
      </c>
    </row>
    <row r="345" spans="1:10" ht="25.5" x14ac:dyDescent="0.2">
      <c r="A345" s="162"/>
      <c r="B345" s="25"/>
      <c r="C345" s="85" t="s">
        <v>147</v>
      </c>
      <c r="D345" s="85" t="s">
        <v>145</v>
      </c>
      <c r="E345" s="21" t="s">
        <v>869</v>
      </c>
      <c r="F345" s="85"/>
      <c r="G345" s="103" t="s">
        <v>892</v>
      </c>
      <c r="H345" s="41">
        <f>H346</f>
        <v>2816.5</v>
      </c>
      <c r="I345" s="41">
        <f t="shared" ref="I345:J345" si="151">I346</f>
        <v>0</v>
      </c>
      <c r="J345" s="41">
        <f t="shared" si="151"/>
        <v>0</v>
      </c>
    </row>
    <row r="346" spans="1:10" ht="38.25" x14ac:dyDescent="0.2">
      <c r="A346" s="162"/>
      <c r="B346" s="25"/>
      <c r="C346" s="85" t="s">
        <v>147</v>
      </c>
      <c r="D346" s="85" t="s">
        <v>145</v>
      </c>
      <c r="E346" s="21" t="s">
        <v>869</v>
      </c>
      <c r="F346" s="85" t="s">
        <v>327</v>
      </c>
      <c r="G346" s="103" t="s">
        <v>328</v>
      </c>
      <c r="H346" s="41">
        <v>2816.5</v>
      </c>
      <c r="I346" s="41">
        <v>0</v>
      </c>
      <c r="J346" s="41">
        <v>0</v>
      </c>
    </row>
    <row r="347" spans="1:10" ht="25.5" x14ac:dyDescent="0.2">
      <c r="A347" s="162"/>
      <c r="B347" s="25"/>
      <c r="C347" s="47" t="s">
        <v>147</v>
      </c>
      <c r="D347" s="47" t="s">
        <v>145</v>
      </c>
      <c r="E347" s="52" t="s">
        <v>46</v>
      </c>
      <c r="F347" s="16"/>
      <c r="G347" s="46" t="s">
        <v>635</v>
      </c>
      <c r="H347" s="41">
        <f>H348</f>
        <v>1000</v>
      </c>
      <c r="I347" s="41">
        <f t="shared" ref="I347:J347" si="152">I348</f>
        <v>0</v>
      </c>
      <c r="J347" s="41">
        <f t="shared" si="152"/>
        <v>0</v>
      </c>
    </row>
    <row r="348" spans="1:10" ht="25.5" x14ac:dyDescent="0.2">
      <c r="A348" s="162"/>
      <c r="B348" s="25"/>
      <c r="C348" s="16" t="s">
        <v>147</v>
      </c>
      <c r="D348" s="85" t="s">
        <v>145</v>
      </c>
      <c r="E348" s="21" t="s">
        <v>716</v>
      </c>
      <c r="F348" s="85"/>
      <c r="G348" s="103" t="s">
        <v>717</v>
      </c>
      <c r="H348" s="41">
        <f>H349</f>
        <v>1000</v>
      </c>
      <c r="I348" s="41">
        <f t="shared" ref="I348:J349" si="153">I349</f>
        <v>0</v>
      </c>
      <c r="J348" s="41">
        <f t="shared" si="153"/>
        <v>0</v>
      </c>
    </row>
    <row r="349" spans="1:10" ht="38.25" x14ac:dyDescent="0.2">
      <c r="A349" s="162"/>
      <c r="B349" s="25"/>
      <c r="C349" s="85" t="s">
        <v>147</v>
      </c>
      <c r="D349" s="85" t="s">
        <v>145</v>
      </c>
      <c r="E349" s="219" t="s">
        <v>905</v>
      </c>
      <c r="F349" s="220"/>
      <c r="G349" s="216" t="s">
        <v>889</v>
      </c>
      <c r="H349" s="217">
        <f>H350</f>
        <v>1000</v>
      </c>
      <c r="I349" s="217">
        <f t="shared" si="153"/>
        <v>0</v>
      </c>
      <c r="J349" s="217">
        <f t="shared" si="153"/>
        <v>0</v>
      </c>
    </row>
    <row r="350" spans="1:10" x14ac:dyDescent="0.2">
      <c r="A350" s="162"/>
      <c r="B350" s="25"/>
      <c r="C350" s="85" t="s">
        <v>147</v>
      </c>
      <c r="D350" s="85" t="s">
        <v>145</v>
      </c>
      <c r="E350" s="219" t="s">
        <v>905</v>
      </c>
      <c r="F350" s="220" t="s">
        <v>386</v>
      </c>
      <c r="G350" s="216" t="s">
        <v>414</v>
      </c>
      <c r="H350" s="217">
        <v>1000</v>
      </c>
      <c r="I350" s="217">
        <v>0</v>
      </c>
      <c r="J350" s="217">
        <v>0</v>
      </c>
    </row>
    <row r="351" spans="1:10" ht="38.25" x14ac:dyDescent="0.2">
      <c r="A351" s="1"/>
      <c r="B351" s="25"/>
      <c r="C351" s="16" t="s">
        <v>147</v>
      </c>
      <c r="D351" s="85" t="s">
        <v>145</v>
      </c>
      <c r="E351" s="52" t="s">
        <v>277</v>
      </c>
      <c r="F351" s="16"/>
      <c r="G351" s="60" t="s">
        <v>614</v>
      </c>
      <c r="H351" s="41">
        <f>H352+H355+H358</f>
        <v>14880</v>
      </c>
      <c r="I351" s="41">
        <f t="shared" ref="I351:J351" si="154">I352+I355+I358</f>
        <v>16582.7</v>
      </c>
      <c r="J351" s="41">
        <f t="shared" si="154"/>
        <v>14582.599999999999</v>
      </c>
    </row>
    <row r="352" spans="1:10" ht="25.5" x14ac:dyDescent="0.2">
      <c r="A352" s="1"/>
      <c r="B352" s="25"/>
      <c r="C352" s="47" t="s">
        <v>147</v>
      </c>
      <c r="D352" s="47" t="s">
        <v>145</v>
      </c>
      <c r="E352" s="52" t="s">
        <v>366</v>
      </c>
      <c r="F352" s="16"/>
      <c r="G352" s="60" t="s">
        <v>598</v>
      </c>
      <c r="H352" s="41">
        <f>H353</f>
        <v>10000</v>
      </c>
      <c r="I352" s="41">
        <f t="shared" ref="I352:J352" si="155">I353</f>
        <v>11473.8</v>
      </c>
      <c r="J352" s="41">
        <f t="shared" si="155"/>
        <v>11473.8</v>
      </c>
    </row>
    <row r="353" spans="1:10" ht="25.5" x14ac:dyDescent="0.2">
      <c r="A353" s="1"/>
      <c r="B353" s="25"/>
      <c r="C353" s="16" t="s">
        <v>147</v>
      </c>
      <c r="D353" s="85" t="s">
        <v>145</v>
      </c>
      <c r="E353" s="21" t="s">
        <v>278</v>
      </c>
      <c r="F353" s="85"/>
      <c r="G353" s="103" t="s">
        <v>615</v>
      </c>
      <c r="H353" s="41">
        <f>H354</f>
        <v>10000</v>
      </c>
      <c r="I353" s="41">
        <f>I354</f>
        <v>11473.8</v>
      </c>
      <c r="J353" s="41">
        <f>J354</f>
        <v>11473.8</v>
      </c>
    </row>
    <row r="354" spans="1:10" ht="38.25" x14ac:dyDescent="0.2">
      <c r="A354" s="1"/>
      <c r="B354" s="25"/>
      <c r="C354" s="16" t="s">
        <v>147</v>
      </c>
      <c r="D354" s="85" t="s">
        <v>145</v>
      </c>
      <c r="E354" s="21" t="s">
        <v>278</v>
      </c>
      <c r="F354" s="85" t="s">
        <v>327</v>
      </c>
      <c r="G354" s="103" t="s">
        <v>328</v>
      </c>
      <c r="H354" s="41">
        <v>10000</v>
      </c>
      <c r="I354" s="41">
        <v>11473.8</v>
      </c>
      <c r="J354" s="41">
        <v>11473.8</v>
      </c>
    </row>
    <row r="355" spans="1:10" ht="51" x14ac:dyDescent="0.2">
      <c r="A355" s="1"/>
      <c r="B355" s="25"/>
      <c r="C355" s="47" t="s">
        <v>147</v>
      </c>
      <c r="D355" s="47" t="s">
        <v>145</v>
      </c>
      <c r="E355" s="52" t="s">
        <v>599</v>
      </c>
      <c r="F355" s="16"/>
      <c r="G355" s="60" t="s">
        <v>600</v>
      </c>
      <c r="H355" s="98">
        <f>H356</f>
        <v>1500</v>
      </c>
      <c r="I355" s="98">
        <f t="shared" ref="I355:J355" si="156">I356</f>
        <v>2000</v>
      </c>
      <c r="J355" s="98">
        <f t="shared" si="156"/>
        <v>774.8</v>
      </c>
    </row>
    <row r="356" spans="1:10" ht="51" x14ac:dyDescent="0.2">
      <c r="A356" s="1"/>
      <c r="B356" s="25"/>
      <c r="C356" s="16" t="s">
        <v>147</v>
      </c>
      <c r="D356" s="85" t="s">
        <v>145</v>
      </c>
      <c r="E356" s="21" t="s">
        <v>601</v>
      </c>
      <c r="F356" s="16"/>
      <c r="G356" s="103" t="s">
        <v>617</v>
      </c>
      <c r="H356" s="98">
        <f t="shared" ref="H356" si="157">H357</f>
        <v>1500</v>
      </c>
      <c r="I356" s="98">
        <f t="shared" ref="I356:J356" si="158">I357</f>
        <v>2000</v>
      </c>
      <c r="J356" s="98">
        <f t="shared" si="158"/>
        <v>774.8</v>
      </c>
    </row>
    <row r="357" spans="1:10" ht="38.25" x14ac:dyDescent="0.2">
      <c r="A357" s="1"/>
      <c r="B357" s="25"/>
      <c r="C357" s="85" t="s">
        <v>147</v>
      </c>
      <c r="D357" s="85" t="s">
        <v>145</v>
      </c>
      <c r="E357" s="21" t="s">
        <v>601</v>
      </c>
      <c r="F357" s="85" t="s">
        <v>327</v>
      </c>
      <c r="G357" s="103" t="s">
        <v>328</v>
      </c>
      <c r="H357" s="41">
        <v>1500</v>
      </c>
      <c r="I357" s="41">
        <v>2000</v>
      </c>
      <c r="J357" s="41">
        <v>774.8</v>
      </c>
    </row>
    <row r="358" spans="1:10" ht="38.25" x14ac:dyDescent="0.2">
      <c r="A358" s="1"/>
      <c r="B358" s="25"/>
      <c r="C358" s="16" t="s">
        <v>147</v>
      </c>
      <c r="D358" s="85" t="s">
        <v>145</v>
      </c>
      <c r="E358" s="52" t="s">
        <v>874</v>
      </c>
      <c r="F358" s="16"/>
      <c r="G358" s="60" t="s">
        <v>875</v>
      </c>
      <c r="H358" s="98">
        <f>H359</f>
        <v>3380</v>
      </c>
      <c r="I358" s="98">
        <f t="shared" ref="I358:J359" si="159">I359</f>
        <v>3108.9</v>
      </c>
      <c r="J358" s="98">
        <f t="shared" si="159"/>
        <v>2334</v>
      </c>
    </row>
    <row r="359" spans="1:10" x14ac:dyDescent="0.2">
      <c r="A359" s="1"/>
      <c r="B359" s="25"/>
      <c r="C359" s="16" t="s">
        <v>147</v>
      </c>
      <c r="D359" s="85" t="s">
        <v>145</v>
      </c>
      <c r="E359" s="21" t="s">
        <v>873</v>
      </c>
      <c r="F359" s="85"/>
      <c r="G359" s="103" t="s">
        <v>878</v>
      </c>
      <c r="H359" s="41">
        <f>H360</f>
        <v>3380</v>
      </c>
      <c r="I359" s="41">
        <f t="shared" si="159"/>
        <v>3108.9</v>
      </c>
      <c r="J359" s="41">
        <f t="shared" si="159"/>
        <v>2334</v>
      </c>
    </row>
    <row r="360" spans="1:10" ht="38.25" x14ac:dyDescent="0.2">
      <c r="A360" s="162"/>
      <c r="B360" s="25"/>
      <c r="C360" s="16" t="s">
        <v>147</v>
      </c>
      <c r="D360" s="85" t="s">
        <v>145</v>
      </c>
      <c r="E360" s="21" t="s">
        <v>873</v>
      </c>
      <c r="F360" s="85" t="s">
        <v>327</v>
      </c>
      <c r="G360" s="103" t="s">
        <v>328</v>
      </c>
      <c r="H360" s="41">
        <f>3280+100</f>
        <v>3380</v>
      </c>
      <c r="I360" s="41">
        <f>3008.9+100</f>
        <v>3108.9</v>
      </c>
      <c r="J360" s="41">
        <f>2234+100</f>
        <v>2334</v>
      </c>
    </row>
    <row r="361" spans="1:10" ht="63.75" x14ac:dyDescent="0.2">
      <c r="A361" s="162"/>
      <c r="B361" s="25"/>
      <c r="C361" s="5" t="s">
        <v>147</v>
      </c>
      <c r="D361" s="5" t="s">
        <v>145</v>
      </c>
      <c r="E361" s="73" t="s">
        <v>204</v>
      </c>
      <c r="F361" s="16"/>
      <c r="G361" s="63" t="s">
        <v>556</v>
      </c>
      <c r="H361" s="101">
        <f t="shared" ref="H361:J364" si="160">H362</f>
        <v>0</v>
      </c>
      <c r="I361" s="101">
        <f t="shared" si="160"/>
        <v>0</v>
      </c>
      <c r="J361" s="101">
        <f t="shared" si="160"/>
        <v>934.5</v>
      </c>
    </row>
    <row r="362" spans="1:10" ht="63.75" x14ac:dyDescent="0.2">
      <c r="A362" s="162"/>
      <c r="B362" s="25"/>
      <c r="C362" s="47" t="s">
        <v>147</v>
      </c>
      <c r="D362" s="47" t="s">
        <v>145</v>
      </c>
      <c r="E362" s="52" t="s">
        <v>323</v>
      </c>
      <c r="F362" s="16"/>
      <c r="G362" s="48" t="s">
        <v>324</v>
      </c>
      <c r="H362" s="98">
        <f>H363</f>
        <v>0</v>
      </c>
      <c r="I362" s="98">
        <f t="shared" si="160"/>
        <v>0</v>
      </c>
      <c r="J362" s="98">
        <f t="shared" si="160"/>
        <v>934.5</v>
      </c>
    </row>
    <row r="363" spans="1:10" ht="76.5" x14ac:dyDescent="0.2">
      <c r="A363" s="162"/>
      <c r="B363" s="25"/>
      <c r="C363" s="85" t="s">
        <v>147</v>
      </c>
      <c r="D363" s="85" t="s">
        <v>145</v>
      </c>
      <c r="E363" s="21" t="s">
        <v>325</v>
      </c>
      <c r="F363" s="16"/>
      <c r="G363" s="105" t="s">
        <v>555</v>
      </c>
      <c r="H363" s="98">
        <f t="shared" ref="H363:J363" si="161">H364</f>
        <v>0</v>
      </c>
      <c r="I363" s="98">
        <f t="shared" si="161"/>
        <v>0</v>
      </c>
      <c r="J363" s="98">
        <f t="shared" si="161"/>
        <v>934.5</v>
      </c>
    </row>
    <row r="364" spans="1:10" ht="63.75" x14ac:dyDescent="0.2">
      <c r="A364" s="162"/>
      <c r="B364" s="25"/>
      <c r="C364" s="85" t="s">
        <v>147</v>
      </c>
      <c r="D364" s="85" t="s">
        <v>145</v>
      </c>
      <c r="E364" s="21" t="s">
        <v>664</v>
      </c>
      <c r="F364" s="16"/>
      <c r="G364" s="103" t="s">
        <v>695</v>
      </c>
      <c r="H364" s="41">
        <f t="shared" si="160"/>
        <v>0</v>
      </c>
      <c r="I364" s="41">
        <f t="shared" si="160"/>
        <v>0</v>
      </c>
      <c r="J364" s="41">
        <f t="shared" si="160"/>
        <v>934.5</v>
      </c>
    </row>
    <row r="365" spans="1:10" ht="38.25" x14ac:dyDescent="0.2">
      <c r="A365" s="162"/>
      <c r="B365" s="25"/>
      <c r="C365" s="85" t="s">
        <v>147</v>
      </c>
      <c r="D365" s="85" t="s">
        <v>145</v>
      </c>
      <c r="E365" s="21" t="s">
        <v>664</v>
      </c>
      <c r="F365" s="85" t="s">
        <v>327</v>
      </c>
      <c r="G365" s="103" t="s">
        <v>328</v>
      </c>
      <c r="H365" s="41">
        <v>0</v>
      </c>
      <c r="I365" s="41">
        <v>0</v>
      </c>
      <c r="J365" s="41">
        <v>934.5</v>
      </c>
    </row>
    <row r="366" spans="1:10" ht="51" x14ac:dyDescent="0.2">
      <c r="A366" s="1"/>
      <c r="B366" s="25"/>
      <c r="C366" s="5" t="s">
        <v>147</v>
      </c>
      <c r="D366" s="5" t="s">
        <v>145</v>
      </c>
      <c r="E366" s="73" t="s">
        <v>87</v>
      </c>
      <c r="F366" s="16"/>
      <c r="G366" s="53" t="s">
        <v>564</v>
      </c>
      <c r="H366" s="101">
        <f>H367+H382+H388+H396</f>
        <v>38471.800000000003</v>
      </c>
      <c r="I366" s="101">
        <f>I367+I382+I388+I396</f>
        <v>5142.3999999999996</v>
      </c>
      <c r="J366" s="101">
        <f>J367+J382+J388+J396</f>
        <v>5142.3999999999996</v>
      </c>
    </row>
    <row r="367" spans="1:10" ht="38.25" x14ac:dyDescent="0.2">
      <c r="A367" s="1"/>
      <c r="B367" s="25"/>
      <c r="C367" s="47" t="s">
        <v>147</v>
      </c>
      <c r="D367" s="47" t="s">
        <v>145</v>
      </c>
      <c r="E367" s="52" t="s">
        <v>88</v>
      </c>
      <c r="F367" s="47"/>
      <c r="G367" s="48" t="s">
        <v>281</v>
      </c>
      <c r="H367" s="98">
        <f>H368+H375</f>
        <v>28060</v>
      </c>
      <c r="I367" s="98">
        <f>I368+I375</f>
        <v>480.2</v>
      </c>
      <c r="J367" s="98">
        <f>J368+J375</f>
        <v>480.2</v>
      </c>
    </row>
    <row r="368" spans="1:10" ht="25.5" x14ac:dyDescent="0.2">
      <c r="A368" s="1"/>
      <c r="B368" s="25"/>
      <c r="C368" s="16" t="s">
        <v>147</v>
      </c>
      <c r="D368" s="16" t="s">
        <v>145</v>
      </c>
      <c r="E368" s="21" t="s">
        <v>367</v>
      </c>
      <c r="F368" s="47"/>
      <c r="G368" s="105" t="s">
        <v>390</v>
      </c>
      <c r="H368" s="98">
        <f t="shared" ref="H368:I368" si="162">H369+H371+H373</f>
        <v>5450</v>
      </c>
      <c r="I368" s="98">
        <f t="shared" si="162"/>
        <v>450</v>
      </c>
      <c r="J368" s="98">
        <f t="shared" ref="J368" si="163">J369+J371+J373</f>
        <v>450</v>
      </c>
    </row>
    <row r="369" spans="1:10" ht="25.5" x14ac:dyDescent="0.2">
      <c r="A369" s="1"/>
      <c r="B369" s="25"/>
      <c r="C369" s="16" t="s">
        <v>147</v>
      </c>
      <c r="D369" s="16" t="s">
        <v>145</v>
      </c>
      <c r="E369" s="74" t="s">
        <v>89</v>
      </c>
      <c r="F369" s="21"/>
      <c r="G369" s="103" t="s">
        <v>28</v>
      </c>
      <c r="H369" s="41">
        <f t="shared" ref="H369:J369" si="164">H370</f>
        <v>350</v>
      </c>
      <c r="I369" s="41">
        <f t="shared" si="164"/>
        <v>100</v>
      </c>
      <c r="J369" s="41">
        <f t="shared" si="164"/>
        <v>100</v>
      </c>
    </row>
    <row r="370" spans="1:10" ht="38.25" x14ac:dyDescent="0.2">
      <c r="A370" s="1"/>
      <c r="B370" s="25"/>
      <c r="C370" s="16" t="s">
        <v>147</v>
      </c>
      <c r="D370" s="16" t="s">
        <v>145</v>
      </c>
      <c r="E370" s="74" t="s">
        <v>89</v>
      </c>
      <c r="F370" s="85" t="s">
        <v>327</v>
      </c>
      <c r="G370" s="103" t="s">
        <v>328</v>
      </c>
      <c r="H370" s="39">
        <v>350</v>
      </c>
      <c r="I370" s="39">
        <v>100</v>
      </c>
      <c r="J370" s="39">
        <v>100</v>
      </c>
    </row>
    <row r="371" spans="1:10" ht="63.75" x14ac:dyDescent="0.2">
      <c r="A371" s="1"/>
      <c r="B371" s="25"/>
      <c r="C371" s="16" t="s">
        <v>147</v>
      </c>
      <c r="D371" s="16" t="s">
        <v>145</v>
      </c>
      <c r="E371" s="74" t="s">
        <v>90</v>
      </c>
      <c r="F371" s="21"/>
      <c r="G371" s="103" t="s">
        <v>368</v>
      </c>
      <c r="H371" s="41">
        <f t="shared" ref="H371:J371" si="165">H372</f>
        <v>4100</v>
      </c>
      <c r="I371" s="41">
        <f t="shared" si="165"/>
        <v>300</v>
      </c>
      <c r="J371" s="41">
        <f t="shared" si="165"/>
        <v>300</v>
      </c>
    </row>
    <row r="372" spans="1:10" ht="38.25" x14ac:dyDescent="0.2">
      <c r="A372" s="1"/>
      <c r="B372" s="25"/>
      <c r="C372" s="16" t="s">
        <v>147</v>
      </c>
      <c r="D372" s="16" t="s">
        <v>145</v>
      </c>
      <c r="E372" s="74" t="s">
        <v>90</v>
      </c>
      <c r="F372" s="85" t="s">
        <v>327</v>
      </c>
      <c r="G372" s="103" t="s">
        <v>328</v>
      </c>
      <c r="H372" s="41">
        <v>4100</v>
      </c>
      <c r="I372" s="41">
        <v>300</v>
      </c>
      <c r="J372" s="41">
        <v>300</v>
      </c>
    </row>
    <row r="373" spans="1:10" ht="25.5" x14ac:dyDescent="0.2">
      <c r="A373" s="1"/>
      <c r="B373" s="25"/>
      <c r="C373" s="16" t="s">
        <v>147</v>
      </c>
      <c r="D373" s="16" t="s">
        <v>145</v>
      </c>
      <c r="E373" s="74" t="s">
        <v>282</v>
      </c>
      <c r="F373" s="16"/>
      <c r="G373" s="103" t="s">
        <v>29</v>
      </c>
      <c r="H373" s="41">
        <f t="shared" ref="H373:J373" si="166">H374</f>
        <v>1000</v>
      </c>
      <c r="I373" s="41">
        <f t="shared" si="166"/>
        <v>50</v>
      </c>
      <c r="J373" s="41">
        <f t="shared" si="166"/>
        <v>50</v>
      </c>
    </row>
    <row r="374" spans="1:10" ht="38.25" x14ac:dyDescent="0.2">
      <c r="A374" s="1"/>
      <c r="B374" s="25"/>
      <c r="C374" s="16" t="s">
        <v>147</v>
      </c>
      <c r="D374" s="16" t="s">
        <v>145</v>
      </c>
      <c r="E374" s="74" t="s">
        <v>282</v>
      </c>
      <c r="F374" s="85" t="s">
        <v>327</v>
      </c>
      <c r="G374" s="103" t="s">
        <v>328</v>
      </c>
      <c r="H374" s="41">
        <v>1000</v>
      </c>
      <c r="I374" s="41">
        <v>50</v>
      </c>
      <c r="J374" s="41">
        <v>50</v>
      </c>
    </row>
    <row r="375" spans="1:10" ht="25.5" x14ac:dyDescent="0.2">
      <c r="A375" s="1"/>
      <c r="B375" s="25"/>
      <c r="C375" s="16" t="s">
        <v>147</v>
      </c>
      <c r="D375" s="16" t="s">
        <v>145</v>
      </c>
      <c r="E375" s="21" t="s">
        <v>456</v>
      </c>
      <c r="F375" s="85"/>
      <c r="G375" s="105" t="s">
        <v>457</v>
      </c>
      <c r="H375" s="41">
        <f>H376+H378+H380</f>
        <v>22610</v>
      </c>
      <c r="I375" s="41">
        <f t="shared" ref="I375:J375" si="167">I376+I378+I380</f>
        <v>30.2</v>
      </c>
      <c r="J375" s="41">
        <f t="shared" si="167"/>
        <v>30.2</v>
      </c>
    </row>
    <row r="376" spans="1:10" ht="25.5" x14ac:dyDescent="0.2">
      <c r="A376" s="1"/>
      <c r="B376" s="25"/>
      <c r="C376" s="16" t="s">
        <v>147</v>
      </c>
      <c r="D376" s="16" t="s">
        <v>145</v>
      </c>
      <c r="E376" s="74" t="s">
        <v>91</v>
      </c>
      <c r="F376" s="16"/>
      <c r="G376" s="103" t="s">
        <v>30</v>
      </c>
      <c r="H376" s="41">
        <f t="shared" ref="H376:J376" si="168">H377</f>
        <v>10</v>
      </c>
      <c r="I376" s="41">
        <f t="shared" si="168"/>
        <v>10</v>
      </c>
      <c r="J376" s="41">
        <f t="shared" si="168"/>
        <v>10</v>
      </c>
    </row>
    <row r="377" spans="1:10" ht="38.25" x14ac:dyDescent="0.2">
      <c r="A377" s="1"/>
      <c r="B377" s="25"/>
      <c r="C377" s="16" t="s">
        <v>147</v>
      </c>
      <c r="D377" s="16" t="s">
        <v>145</v>
      </c>
      <c r="E377" s="74" t="s">
        <v>91</v>
      </c>
      <c r="F377" s="85" t="s">
        <v>327</v>
      </c>
      <c r="G377" s="103" t="s">
        <v>328</v>
      </c>
      <c r="H377" s="39">
        <v>10</v>
      </c>
      <c r="I377" s="39">
        <v>10</v>
      </c>
      <c r="J377" s="39">
        <v>10</v>
      </c>
    </row>
    <row r="378" spans="1:10" ht="25.5" x14ac:dyDescent="0.2">
      <c r="A378" s="1"/>
      <c r="B378" s="25"/>
      <c r="C378" s="16" t="s">
        <v>147</v>
      </c>
      <c r="D378" s="16" t="s">
        <v>145</v>
      </c>
      <c r="E378" s="74" t="s">
        <v>334</v>
      </c>
      <c r="F378" s="16"/>
      <c r="G378" s="103" t="s">
        <v>369</v>
      </c>
      <c r="H378" s="41">
        <f t="shared" ref="H378:J378" si="169">H379</f>
        <v>300</v>
      </c>
      <c r="I378" s="41">
        <f t="shared" si="169"/>
        <v>20.2</v>
      </c>
      <c r="J378" s="41">
        <f t="shared" si="169"/>
        <v>20.2</v>
      </c>
    </row>
    <row r="379" spans="1:10" ht="38.25" x14ac:dyDescent="0.2">
      <c r="A379" s="1"/>
      <c r="B379" s="25"/>
      <c r="C379" s="16" t="s">
        <v>147</v>
      </c>
      <c r="D379" s="16" t="s">
        <v>145</v>
      </c>
      <c r="E379" s="74" t="s">
        <v>334</v>
      </c>
      <c r="F379" s="85" t="s">
        <v>327</v>
      </c>
      <c r="G379" s="103" t="s">
        <v>328</v>
      </c>
      <c r="H379" s="39">
        <v>300</v>
      </c>
      <c r="I379" s="39">
        <v>20.2</v>
      </c>
      <c r="J379" s="39">
        <v>20.2</v>
      </c>
    </row>
    <row r="380" spans="1:10" ht="25.5" x14ac:dyDescent="0.2">
      <c r="A380" s="162"/>
      <c r="B380" s="25"/>
      <c r="C380" s="16" t="s">
        <v>147</v>
      </c>
      <c r="D380" s="16" t="s">
        <v>145</v>
      </c>
      <c r="E380" s="74" t="s">
        <v>656</v>
      </c>
      <c r="F380" s="85"/>
      <c r="G380" s="103" t="s">
        <v>657</v>
      </c>
      <c r="H380" s="41">
        <f t="shared" ref="H380:J380" si="170">H381</f>
        <v>22300</v>
      </c>
      <c r="I380" s="41">
        <f t="shared" si="170"/>
        <v>0</v>
      </c>
      <c r="J380" s="41">
        <f t="shared" si="170"/>
        <v>0</v>
      </c>
    </row>
    <row r="381" spans="1:10" ht="38.25" x14ac:dyDescent="0.2">
      <c r="A381" s="162"/>
      <c r="B381" s="25"/>
      <c r="C381" s="16" t="s">
        <v>147</v>
      </c>
      <c r="D381" s="16" t="s">
        <v>145</v>
      </c>
      <c r="E381" s="74" t="s">
        <v>656</v>
      </c>
      <c r="F381" s="85" t="s">
        <v>327</v>
      </c>
      <c r="G381" s="103" t="s">
        <v>328</v>
      </c>
      <c r="H381" s="39">
        <v>22300</v>
      </c>
      <c r="I381" s="39">
        <v>0</v>
      </c>
      <c r="J381" s="39">
        <v>0</v>
      </c>
    </row>
    <row r="382" spans="1:10" ht="25.5" x14ac:dyDescent="0.2">
      <c r="A382" s="1"/>
      <c r="B382" s="25"/>
      <c r="C382" s="16" t="s">
        <v>147</v>
      </c>
      <c r="D382" s="16" t="s">
        <v>145</v>
      </c>
      <c r="E382" s="52" t="s">
        <v>93</v>
      </c>
      <c r="F382" s="47"/>
      <c r="G382" s="48" t="s">
        <v>33</v>
      </c>
      <c r="H382" s="98">
        <f t="shared" ref="H382:J382" si="171">H383</f>
        <v>1103</v>
      </c>
      <c r="I382" s="98">
        <f t="shared" si="171"/>
        <v>700</v>
      </c>
      <c r="J382" s="98">
        <f t="shared" si="171"/>
        <v>700</v>
      </c>
    </row>
    <row r="383" spans="1:10" x14ac:dyDescent="0.2">
      <c r="A383" s="1"/>
      <c r="B383" s="25"/>
      <c r="C383" s="16" t="s">
        <v>147</v>
      </c>
      <c r="D383" s="16" t="s">
        <v>145</v>
      </c>
      <c r="E383" s="21" t="s">
        <v>370</v>
      </c>
      <c r="F383" s="47"/>
      <c r="G383" s="105" t="s">
        <v>371</v>
      </c>
      <c r="H383" s="104">
        <f t="shared" ref="H383:I383" si="172">H384+H387</f>
        <v>1103</v>
      </c>
      <c r="I383" s="104">
        <f t="shared" si="172"/>
        <v>700</v>
      </c>
      <c r="J383" s="104">
        <f t="shared" ref="J383" si="173">J384+J387</f>
        <v>700</v>
      </c>
    </row>
    <row r="384" spans="1:10" ht="25.5" x14ac:dyDescent="0.2">
      <c r="A384" s="1"/>
      <c r="B384" s="25"/>
      <c r="C384" s="16" t="s">
        <v>147</v>
      </c>
      <c r="D384" s="16" t="s">
        <v>145</v>
      </c>
      <c r="E384" s="80" t="s">
        <v>92</v>
      </c>
      <c r="F384" s="16"/>
      <c r="G384" s="103" t="s">
        <v>283</v>
      </c>
      <c r="H384" s="41">
        <f t="shared" ref="H384:J384" si="174">H385</f>
        <v>700</v>
      </c>
      <c r="I384" s="41">
        <f t="shared" si="174"/>
        <v>700</v>
      </c>
      <c r="J384" s="41">
        <f t="shared" si="174"/>
        <v>700</v>
      </c>
    </row>
    <row r="385" spans="1:10" ht="38.25" x14ac:dyDescent="0.2">
      <c r="A385" s="1"/>
      <c r="B385" s="25"/>
      <c r="C385" s="16" t="s">
        <v>147</v>
      </c>
      <c r="D385" s="16" t="s">
        <v>145</v>
      </c>
      <c r="E385" s="80" t="s">
        <v>92</v>
      </c>
      <c r="F385" s="85" t="s">
        <v>327</v>
      </c>
      <c r="G385" s="103" t="s">
        <v>328</v>
      </c>
      <c r="H385" s="41">
        <v>700</v>
      </c>
      <c r="I385" s="41">
        <v>700</v>
      </c>
      <c r="J385" s="41">
        <v>700</v>
      </c>
    </row>
    <row r="386" spans="1:10" ht="24.75" customHeight="1" x14ac:dyDescent="0.2">
      <c r="A386" s="1"/>
      <c r="B386" s="25"/>
      <c r="C386" s="16" t="s">
        <v>147</v>
      </c>
      <c r="D386" s="16" t="s">
        <v>145</v>
      </c>
      <c r="E386" s="80" t="s">
        <v>609</v>
      </c>
      <c r="F386" s="16"/>
      <c r="G386" s="103" t="s">
        <v>284</v>
      </c>
      <c r="H386" s="41">
        <f t="shared" ref="H386:J386" si="175">H387</f>
        <v>403</v>
      </c>
      <c r="I386" s="41">
        <f t="shared" si="175"/>
        <v>0</v>
      </c>
      <c r="J386" s="41">
        <f t="shared" si="175"/>
        <v>0</v>
      </c>
    </row>
    <row r="387" spans="1:10" ht="38.25" x14ac:dyDescent="0.2">
      <c r="A387" s="1"/>
      <c r="B387" s="25"/>
      <c r="C387" s="16" t="s">
        <v>147</v>
      </c>
      <c r="D387" s="16" t="s">
        <v>145</v>
      </c>
      <c r="E387" s="80" t="s">
        <v>609</v>
      </c>
      <c r="F387" s="85" t="s">
        <v>327</v>
      </c>
      <c r="G387" s="103" t="s">
        <v>328</v>
      </c>
      <c r="H387" s="39">
        <v>403</v>
      </c>
      <c r="I387" s="39">
        <v>0</v>
      </c>
      <c r="J387" s="39">
        <v>0</v>
      </c>
    </row>
    <row r="388" spans="1:10" ht="24.75" customHeight="1" x14ac:dyDescent="0.2">
      <c r="A388" s="1"/>
      <c r="B388" s="25"/>
      <c r="C388" s="16" t="s">
        <v>147</v>
      </c>
      <c r="D388" s="16" t="s">
        <v>145</v>
      </c>
      <c r="E388" s="52" t="s">
        <v>94</v>
      </c>
      <c r="F388" s="47"/>
      <c r="G388" s="48" t="s">
        <v>285</v>
      </c>
      <c r="H388" s="98">
        <f t="shared" ref="H388:J388" si="176">H389</f>
        <v>7795</v>
      </c>
      <c r="I388" s="98">
        <f t="shared" si="176"/>
        <v>2835</v>
      </c>
      <c r="J388" s="98">
        <f t="shared" si="176"/>
        <v>2835</v>
      </c>
    </row>
    <row r="389" spans="1:10" ht="51" x14ac:dyDescent="0.2">
      <c r="A389" s="1"/>
      <c r="B389" s="25"/>
      <c r="C389" s="16" t="s">
        <v>147</v>
      </c>
      <c r="D389" s="16" t="s">
        <v>145</v>
      </c>
      <c r="E389" s="21" t="s">
        <v>372</v>
      </c>
      <c r="F389" s="47"/>
      <c r="G389" s="105" t="s">
        <v>378</v>
      </c>
      <c r="H389" s="104">
        <f t="shared" ref="H389:I389" si="177">H390+H392+H394</f>
        <v>7795</v>
      </c>
      <c r="I389" s="104">
        <f t="shared" si="177"/>
        <v>2835</v>
      </c>
      <c r="J389" s="104">
        <f t="shared" ref="J389" si="178">J390+J392+J394</f>
        <v>2835</v>
      </c>
    </row>
    <row r="390" spans="1:10" ht="25.5" x14ac:dyDescent="0.2">
      <c r="A390" s="1"/>
      <c r="B390" s="25"/>
      <c r="C390" s="16" t="s">
        <v>147</v>
      </c>
      <c r="D390" s="16" t="s">
        <v>145</v>
      </c>
      <c r="E390" s="21" t="s">
        <v>95</v>
      </c>
      <c r="F390" s="16"/>
      <c r="G390" s="103" t="s">
        <v>484</v>
      </c>
      <c r="H390" s="41">
        <f t="shared" ref="H390:J390" si="179">H391</f>
        <v>3500</v>
      </c>
      <c r="I390" s="41">
        <f t="shared" si="179"/>
        <v>2800</v>
      </c>
      <c r="J390" s="41">
        <f t="shared" si="179"/>
        <v>2800</v>
      </c>
    </row>
    <row r="391" spans="1:10" ht="38.25" x14ac:dyDescent="0.2">
      <c r="A391" s="1"/>
      <c r="B391" s="25"/>
      <c r="C391" s="16" t="s">
        <v>147</v>
      </c>
      <c r="D391" s="16" t="s">
        <v>145</v>
      </c>
      <c r="E391" s="21" t="s">
        <v>95</v>
      </c>
      <c r="F391" s="85" t="s">
        <v>327</v>
      </c>
      <c r="G391" s="103" t="s">
        <v>328</v>
      </c>
      <c r="H391" s="41">
        <v>3500</v>
      </c>
      <c r="I391" s="41">
        <v>2800</v>
      </c>
      <c r="J391" s="41">
        <v>2800</v>
      </c>
    </row>
    <row r="392" spans="1:10" ht="25.5" x14ac:dyDescent="0.2">
      <c r="A392" s="1"/>
      <c r="B392" s="25"/>
      <c r="C392" s="16" t="s">
        <v>147</v>
      </c>
      <c r="D392" s="16" t="s">
        <v>145</v>
      </c>
      <c r="E392" s="21" t="s">
        <v>96</v>
      </c>
      <c r="F392" s="16"/>
      <c r="G392" s="103" t="s">
        <v>31</v>
      </c>
      <c r="H392" s="41">
        <f t="shared" ref="H392:J392" si="180">H393</f>
        <v>4170</v>
      </c>
      <c r="I392" s="41">
        <f t="shared" si="180"/>
        <v>30</v>
      </c>
      <c r="J392" s="41">
        <f t="shared" si="180"/>
        <v>30</v>
      </c>
    </row>
    <row r="393" spans="1:10" ht="38.25" x14ac:dyDescent="0.2">
      <c r="A393" s="1"/>
      <c r="B393" s="25"/>
      <c r="C393" s="47" t="s">
        <v>147</v>
      </c>
      <c r="D393" s="47" t="s">
        <v>145</v>
      </c>
      <c r="E393" s="21" t="s">
        <v>96</v>
      </c>
      <c r="F393" s="85" t="s">
        <v>327</v>
      </c>
      <c r="G393" s="103" t="s">
        <v>328</v>
      </c>
      <c r="H393" s="41">
        <v>4170</v>
      </c>
      <c r="I393" s="41">
        <v>30</v>
      </c>
      <c r="J393" s="41">
        <v>30</v>
      </c>
    </row>
    <row r="394" spans="1:10" ht="25.5" x14ac:dyDescent="0.2">
      <c r="A394" s="1"/>
      <c r="B394" s="25"/>
      <c r="C394" s="16" t="s">
        <v>147</v>
      </c>
      <c r="D394" s="16" t="s">
        <v>145</v>
      </c>
      <c r="E394" s="21" t="s">
        <v>97</v>
      </c>
      <c r="F394" s="16"/>
      <c r="G394" s="103" t="s">
        <v>288</v>
      </c>
      <c r="H394" s="41">
        <f t="shared" ref="H394:J394" si="181">H395</f>
        <v>125</v>
      </c>
      <c r="I394" s="41">
        <f t="shared" si="181"/>
        <v>5</v>
      </c>
      <c r="J394" s="41">
        <f t="shared" si="181"/>
        <v>5</v>
      </c>
    </row>
    <row r="395" spans="1:10" ht="38.25" x14ac:dyDescent="0.2">
      <c r="A395" s="1"/>
      <c r="B395" s="25"/>
      <c r="C395" s="16" t="s">
        <v>147</v>
      </c>
      <c r="D395" s="16" t="s">
        <v>145</v>
      </c>
      <c r="E395" s="21" t="s">
        <v>97</v>
      </c>
      <c r="F395" s="85" t="s">
        <v>327</v>
      </c>
      <c r="G395" s="103" t="s">
        <v>328</v>
      </c>
      <c r="H395" s="41">
        <v>125</v>
      </c>
      <c r="I395" s="41">
        <v>5</v>
      </c>
      <c r="J395" s="41">
        <v>5</v>
      </c>
    </row>
    <row r="396" spans="1:10" ht="39" customHeight="1" x14ac:dyDescent="0.2">
      <c r="A396" s="1"/>
      <c r="B396" s="25"/>
      <c r="C396" s="47" t="s">
        <v>147</v>
      </c>
      <c r="D396" s="47" t="s">
        <v>145</v>
      </c>
      <c r="E396" s="52" t="s">
        <v>98</v>
      </c>
      <c r="F396" s="47"/>
      <c r="G396" s="48" t="s">
        <v>618</v>
      </c>
      <c r="H396" s="98">
        <f t="shared" ref="H396:I396" si="182">H397+H402+H405</f>
        <v>1513.8</v>
      </c>
      <c r="I396" s="98">
        <f t="shared" si="182"/>
        <v>1127.2</v>
      </c>
      <c r="J396" s="98">
        <f t="shared" ref="J396" si="183">J397+J402+J405</f>
        <v>1127.2</v>
      </c>
    </row>
    <row r="397" spans="1:10" ht="28.5" customHeight="1" x14ac:dyDescent="0.2">
      <c r="A397" s="1"/>
      <c r="B397" s="25"/>
      <c r="C397" s="16" t="s">
        <v>147</v>
      </c>
      <c r="D397" s="16" t="s">
        <v>145</v>
      </c>
      <c r="E397" s="21" t="s">
        <v>375</v>
      </c>
      <c r="F397" s="47"/>
      <c r="G397" s="105" t="s">
        <v>376</v>
      </c>
      <c r="H397" s="98">
        <f t="shared" ref="H397:I397" si="184">H398+H400</f>
        <v>1013.8</v>
      </c>
      <c r="I397" s="98">
        <f t="shared" si="184"/>
        <v>434</v>
      </c>
      <c r="J397" s="98">
        <f t="shared" ref="J397" si="185">J398+J400</f>
        <v>434</v>
      </c>
    </row>
    <row r="398" spans="1:10" ht="45.75" customHeight="1" x14ac:dyDescent="0.2">
      <c r="A398" s="1"/>
      <c r="B398" s="25"/>
      <c r="C398" s="16" t="s">
        <v>147</v>
      </c>
      <c r="D398" s="16" t="s">
        <v>145</v>
      </c>
      <c r="E398" s="80" t="s">
        <v>99</v>
      </c>
      <c r="F398" s="16"/>
      <c r="G398" s="103" t="s">
        <v>286</v>
      </c>
      <c r="H398" s="41">
        <f t="shared" ref="H398:J398" si="186">H399</f>
        <v>683.8</v>
      </c>
      <c r="I398" s="41">
        <f t="shared" si="186"/>
        <v>334</v>
      </c>
      <c r="J398" s="41">
        <f t="shared" si="186"/>
        <v>334</v>
      </c>
    </row>
    <row r="399" spans="1:10" ht="38.25" x14ac:dyDescent="0.2">
      <c r="A399" s="1"/>
      <c r="B399" s="25"/>
      <c r="C399" s="16" t="s">
        <v>147</v>
      </c>
      <c r="D399" s="16" t="s">
        <v>145</v>
      </c>
      <c r="E399" s="80" t="s">
        <v>99</v>
      </c>
      <c r="F399" s="85" t="s">
        <v>327</v>
      </c>
      <c r="G399" s="103" t="s">
        <v>328</v>
      </c>
      <c r="H399" s="41">
        <v>683.8</v>
      </c>
      <c r="I399" s="39">
        <v>334</v>
      </c>
      <c r="J399" s="39">
        <v>334</v>
      </c>
    </row>
    <row r="400" spans="1:10" ht="76.5" x14ac:dyDescent="0.2">
      <c r="A400" s="1"/>
      <c r="B400" s="25"/>
      <c r="C400" s="16" t="s">
        <v>147</v>
      </c>
      <c r="D400" s="16" t="s">
        <v>145</v>
      </c>
      <c r="E400" s="80" t="s">
        <v>100</v>
      </c>
      <c r="F400" s="16"/>
      <c r="G400" s="103" t="s">
        <v>287</v>
      </c>
      <c r="H400" s="41">
        <f t="shared" ref="H400:J400" si="187">H401</f>
        <v>330</v>
      </c>
      <c r="I400" s="41">
        <f t="shared" si="187"/>
        <v>100</v>
      </c>
      <c r="J400" s="41">
        <f t="shared" si="187"/>
        <v>100</v>
      </c>
    </row>
    <row r="401" spans="1:10" ht="38.25" x14ac:dyDescent="0.2">
      <c r="A401" s="1"/>
      <c r="B401" s="25"/>
      <c r="C401" s="16" t="s">
        <v>147</v>
      </c>
      <c r="D401" s="16" t="s">
        <v>145</v>
      </c>
      <c r="E401" s="80" t="s">
        <v>100</v>
      </c>
      <c r="F401" s="85" t="s">
        <v>327</v>
      </c>
      <c r="G401" s="103" t="s">
        <v>328</v>
      </c>
      <c r="H401" s="41">
        <v>330</v>
      </c>
      <c r="I401" s="41">
        <v>100</v>
      </c>
      <c r="J401" s="41">
        <v>100</v>
      </c>
    </row>
    <row r="402" spans="1:10" ht="38.25" x14ac:dyDescent="0.2">
      <c r="A402" s="1"/>
      <c r="B402" s="25"/>
      <c r="C402" s="16" t="s">
        <v>147</v>
      </c>
      <c r="D402" s="16" t="s">
        <v>145</v>
      </c>
      <c r="E402" s="21" t="s">
        <v>561</v>
      </c>
      <c r="F402" s="47"/>
      <c r="G402" s="105" t="s">
        <v>391</v>
      </c>
      <c r="H402" s="41">
        <f t="shared" ref="H402:J402" si="188">H403</f>
        <v>500</v>
      </c>
      <c r="I402" s="41">
        <f t="shared" si="188"/>
        <v>393.2</v>
      </c>
      <c r="J402" s="41">
        <f t="shared" si="188"/>
        <v>393.2</v>
      </c>
    </row>
    <row r="403" spans="1:10" ht="25.5" x14ac:dyDescent="0.2">
      <c r="A403" s="1"/>
      <c r="B403" s="25"/>
      <c r="C403" s="47" t="s">
        <v>147</v>
      </c>
      <c r="D403" s="47" t="s">
        <v>145</v>
      </c>
      <c r="E403" s="80" t="s">
        <v>560</v>
      </c>
      <c r="F403" s="16"/>
      <c r="G403" s="103" t="s">
        <v>309</v>
      </c>
      <c r="H403" s="41">
        <f>H404</f>
        <v>500</v>
      </c>
      <c r="I403" s="41">
        <f>I404</f>
        <v>393.2</v>
      </c>
      <c r="J403" s="41">
        <f>J404</f>
        <v>393.2</v>
      </c>
    </row>
    <row r="404" spans="1:10" ht="38.25" x14ac:dyDescent="0.2">
      <c r="A404" s="1"/>
      <c r="B404" s="25"/>
      <c r="C404" s="16" t="s">
        <v>147</v>
      </c>
      <c r="D404" s="16" t="s">
        <v>145</v>
      </c>
      <c r="E404" s="80" t="s">
        <v>560</v>
      </c>
      <c r="F404" s="85" t="s">
        <v>327</v>
      </c>
      <c r="G404" s="103" t="s">
        <v>328</v>
      </c>
      <c r="H404" s="41">
        <v>500</v>
      </c>
      <c r="I404" s="41">
        <v>393.2</v>
      </c>
      <c r="J404" s="41">
        <v>393.2</v>
      </c>
    </row>
    <row r="405" spans="1:10" ht="51" x14ac:dyDescent="0.2">
      <c r="A405" s="1"/>
      <c r="B405" s="25"/>
      <c r="C405" s="16" t="s">
        <v>147</v>
      </c>
      <c r="D405" s="16" t="s">
        <v>145</v>
      </c>
      <c r="E405" s="21" t="s">
        <v>562</v>
      </c>
      <c r="F405" s="47"/>
      <c r="G405" s="105" t="s">
        <v>378</v>
      </c>
      <c r="H405" s="41">
        <f t="shared" ref="H405:J406" si="189">H406</f>
        <v>0</v>
      </c>
      <c r="I405" s="41">
        <f t="shared" si="189"/>
        <v>300</v>
      </c>
      <c r="J405" s="41">
        <f t="shared" si="189"/>
        <v>300</v>
      </c>
    </row>
    <row r="406" spans="1:10" ht="38.25" x14ac:dyDescent="0.2">
      <c r="A406" s="1"/>
      <c r="B406" s="25"/>
      <c r="C406" s="16" t="s">
        <v>147</v>
      </c>
      <c r="D406" s="16" t="s">
        <v>145</v>
      </c>
      <c r="E406" s="80" t="s">
        <v>563</v>
      </c>
      <c r="F406" s="16"/>
      <c r="G406" s="103" t="s">
        <v>379</v>
      </c>
      <c r="H406" s="41">
        <f t="shared" si="189"/>
        <v>0</v>
      </c>
      <c r="I406" s="41">
        <f t="shared" si="189"/>
        <v>300</v>
      </c>
      <c r="J406" s="41">
        <f t="shared" si="189"/>
        <v>300</v>
      </c>
    </row>
    <row r="407" spans="1:10" ht="38.25" x14ac:dyDescent="0.2">
      <c r="A407" s="1"/>
      <c r="B407" s="25"/>
      <c r="C407" s="16" t="s">
        <v>147</v>
      </c>
      <c r="D407" s="16" t="s">
        <v>145</v>
      </c>
      <c r="E407" s="80" t="s">
        <v>563</v>
      </c>
      <c r="F407" s="85" t="s">
        <v>327</v>
      </c>
      <c r="G407" s="103" t="s">
        <v>328</v>
      </c>
      <c r="H407" s="41">
        <v>0</v>
      </c>
      <c r="I407" s="41">
        <v>300</v>
      </c>
      <c r="J407" s="41">
        <v>300</v>
      </c>
    </row>
    <row r="408" spans="1:10" ht="63.75" x14ac:dyDescent="0.2">
      <c r="A408" s="1"/>
      <c r="B408" s="25"/>
      <c r="C408" s="5" t="s">
        <v>147</v>
      </c>
      <c r="D408" s="5" t="s">
        <v>145</v>
      </c>
      <c r="E408" s="76">
        <v>1400000000</v>
      </c>
      <c r="F408" s="16"/>
      <c r="G408" s="53" t="s">
        <v>744</v>
      </c>
      <c r="H408" s="101">
        <f t="shared" ref="H408:J408" si="190">H409</f>
        <v>11825.5</v>
      </c>
      <c r="I408" s="101">
        <f t="shared" si="190"/>
        <v>717.4</v>
      </c>
      <c r="J408" s="101">
        <f t="shared" si="190"/>
        <v>717.4</v>
      </c>
    </row>
    <row r="409" spans="1:10" ht="75.75" customHeight="1" x14ac:dyDescent="0.2">
      <c r="A409" s="1"/>
      <c r="B409" s="25"/>
      <c r="C409" s="47" t="s">
        <v>147</v>
      </c>
      <c r="D409" s="47" t="s">
        <v>145</v>
      </c>
      <c r="E409" s="75">
        <v>1410000000</v>
      </c>
      <c r="F409" s="16"/>
      <c r="G409" s="48" t="s">
        <v>335</v>
      </c>
      <c r="H409" s="98">
        <f>H410+H417</f>
        <v>11825.5</v>
      </c>
      <c r="I409" s="98">
        <f>I410+I417</f>
        <v>717.4</v>
      </c>
      <c r="J409" s="98">
        <f>J410+J417</f>
        <v>717.4</v>
      </c>
    </row>
    <row r="410" spans="1:10" ht="114.75" x14ac:dyDescent="0.2">
      <c r="A410" s="1"/>
      <c r="B410" s="25"/>
      <c r="C410" s="16" t="s">
        <v>147</v>
      </c>
      <c r="D410" s="16" t="s">
        <v>145</v>
      </c>
      <c r="E410" s="74">
        <v>1410100000</v>
      </c>
      <c r="F410" s="16"/>
      <c r="G410" s="103" t="s">
        <v>688</v>
      </c>
      <c r="H410" s="41">
        <f t="shared" ref="H410:I410" si="191">H411+H413+H415</f>
        <v>6078</v>
      </c>
      <c r="I410" s="41">
        <f t="shared" si="191"/>
        <v>478.3</v>
      </c>
      <c r="J410" s="41">
        <f t="shared" ref="J410" si="192">J411+J413+J415</f>
        <v>478.3</v>
      </c>
    </row>
    <row r="411" spans="1:10" ht="38.25" x14ac:dyDescent="0.2">
      <c r="A411" s="1"/>
      <c r="B411" s="25"/>
      <c r="C411" s="16" t="s">
        <v>147</v>
      </c>
      <c r="D411" s="16" t="s">
        <v>145</v>
      </c>
      <c r="E411" s="74" t="s">
        <v>645</v>
      </c>
      <c r="F411" s="16"/>
      <c r="G411" s="103" t="s">
        <v>511</v>
      </c>
      <c r="H411" s="41">
        <f t="shared" ref="H411:J411" si="193">H412</f>
        <v>5634.9</v>
      </c>
      <c r="I411" s="41">
        <f t="shared" si="193"/>
        <v>478.3</v>
      </c>
      <c r="J411" s="41">
        <f t="shared" si="193"/>
        <v>478.3</v>
      </c>
    </row>
    <row r="412" spans="1:10" ht="38.25" x14ac:dyDescent="0.2">
      <c r="A412" s="1"/>
      <c r="B412" s="25"/>
      <c r="C412" s="16" t="s">
        <v>147</v>
      </c>
      <c r="D412" s="16" t="s">
        <v>145</v>
      </c>
      <c r="E412" s="74" t="s">
        <v>645</v>
      </c>
      <c r="F412" s="85" t="s">
        <v>327</v>
      </c>
      <c r="G412" s="103" t="s">
        <v>328</v>
      </c>
      <c r="H412" s="41">
        <v>5634.9</v>
      </c>
      <c r="I412" s="41">
        <v>478.3</v>
      </c>
      <c r="J412" s="41">
        <v>478.3</v>
      </c>
    </row>
    <row r="413" spans="1:10" ht="25.5" x14ac:dyDescent="0.2">
      <c r="A413" s="162"/>
      <c r="B413" s="25"/>
      <c r="C413" s="16" t="s">
        <v>147</v>
      </c>
      <c r="D413" s="16" t="s">
        <v>145</v>
      </c>
      <c r="E413" s="74" t="s">
        <v>701</v>
      </c>
      <c r="F413" s="85"/>
      <c r="G413" s="103" t="s">
        <v>702</v>
      </c>
      <c r="H413" s="41">
        <f t="shared" ref="H413:J413" si="194">H414</f>
        <v>313</v>
      </c>
      <c r="I413" s="41">
        <f t="shared" si="194"/>
        <v>0</v>
      </c>
      <c r="J413" s="41">
        <f t="shared" si="194"/>
        <v>0</v>
      </c>
    </row>
    <row r="414" spans="1:10" ht="38.25" x14ac:dyDescent="0.2">
      <c r="A414" s="162"/>
      <c r="B414" s="25"/>
      <c r="C414" s="16" t="s">
        <v>147</v>
      </c>
      <c r="D414" s="16" t="s">
        <v>145</v>
      </c>
      <c r="E414" s="74" t="s">
        <v>701</v>
      </c>
      <c r="F414" s="85" t="s">
        <v>327</v>
      </c>
      <c r="G414" s="103" t="s">
        <v>328</v>
      </c>
      <c r="H414" s="41">
        <v>313</v>
      </c>
      <c r="I414" s="41">
        <v>0</v>
      </c>
      <c r="J414" s="41">
        <v>0</v>
      </c>
    </row>
    <row r="415" spans="1:10" ht="51" x14ac:dyDescent="0.2">
      <c r="A415" s="162"/>
      <c r="B415" s="25"/>
      <c r="C415" s="85" t="s">
        <v>147</v>
      </c>
      <c r="D415" s="85" t="s">
        <v>145</v>
      </c>
      <c r="E415" s="74" t="s">
        <v>727</v>
      </c>
      <c r="F415" s="85"/>
      <c r="G415" s="103" t="s">
        <v>728</v>
      </c>
      <c r="H415" s="41">
        <f t="shared" ref="H415:J415" si="195">H416</f>
        <v>130.1</v>
      </c>
      <c r="I415" s="41">
        <f t="shared" si="195"/>
        <v>0</v>
      </c>
      <c r="J415" s="41">
        <f t="shared" si="195"/>
        <v>0</v>
      </c>
    </row>
    <row r="416" spans="1:10" ht="38.25" x14ac:dyDescent="0.2">
      <c r="A416" s="162"/>
      <c r="B416" s="25"/>
      <c r="C416" s="85" t="s">
        <v>147</v>
      </c>
      <c r="D416" s="85" t="s">
        <v>145</v>
      </c>
      <c r="E416" s="74" t="s">
        <v>727</v>
      </c>
      <c r="F416" s="85" t="s">
        <v>327</v>
      </c>
      <c r="G416" s="103" t="s">
        <v>328</v>
      </c>
      <c r="H416" s="41">
        <v>130.1</v>
      </c>
      <c r="I416" s="41">
        <v>0</v>
      </c>
      <c r="J416" s="41">
        <v>0</v>
      </c>
    </row>
    <row r="417" spans="1:10" ht="93.75" customHeight="1" x14ac:dyDescent="0.2">
      <c r="A417" s="1"/>
      <c r="B417" s="25"/>
      <c r="C417" s="16" t="s">
        <v>147</v>
      </c>
      <c r="D417" s="16" t="s">
        <v>145</v>
      </c>
      <c r="E417" s="74">
        <v>1410200000</v>
      </c>
      <c r="F417" s="16"/>
      <c r="G417" s="103" t="s">
        <v>689</v>
      </c>
      <c r="H417" s="41">
        <f>H418+H420</f>
        <v>5747.5</v>
      </c>
      <c r="I417" s="41">
        <f t="shared" ref="I417:J417" si="196">I418+I420</f>
        <v>239.1</v>
      </c>
      <c r="J417" s="41">
        <f t="shared" si="196"/>
        <v>239.1</v>
      </c>
    </row>
    <row r="418" spans="1:10" ht="38.25" x14ac:dyDescent="0.2">
      <c r="A418" s="1"/>
      <c r="B418" s="25"/>
      <c r="C418" s="16" t="s">
        <v>147</v>
      </c>
      <c r="D418" s="16" t="s">
        <v>145</v>
      </c>
      <c r="E418" s="74" t="s">
        <v>646</v>
      </c>
      <c r="F418" s="16"/>
      <c r="G418" s="103" t="s">
        <v>513</v>
      </c>
      <c r="H418" s="41">
        <f t="shared" ref="H418:J418" si="197">H419</f>
        <v>5331.5</v>
      </c>
      <c r="I418" s="41">
        <f t="shared" si="197"/>
        <v>239.1</v>
      </c>
      <c r="J418" s="41">
        <f t="shared" si="197"/>
        <v>239.1</v>
      </c>
    </row>
    <row r="419" spans="1:10" ht="38.25" x14ac:dyDescent="0.2">
      <c r="A419" s="1"/>
      <c r="B419" s="25"/>
      <c r="C419" s="16" t="s">
        <v>147</v>
      </c>
      <c r="D419" s="16" t="s">
        <v>145</v>
      </c>
      <c r="E419" s="74" t="s">
        <v>646</v>
      </c>
      <c r="F419" s="85" t="s">
        <v>327</v>
      </c>
      <c r="G419" s="103" t="s">
        <v>328</v>
      </c>
      <c r="H419" s="41">
        <v>5331.5</v>
      </c>
      <c r="I419" s="41">
        <v>239.1</v>
      </c>
      <c r="J419" s="41">
        <v>239.1</v>
      </c>
    </row>
    <row r="420" spans="1:10" ht="25.5" x14ac:dyDescent="0.2">
      <c r="A420" s="162"/>
      <c r="B420" s="25"/>
      <c r="C420" s="85" t="s">
        <v>147</v>
      </c>
      <c r="D420" s="85" t="s">
        <v>145</v>
      </c>
      <c r="E420" s="74" t="s">
        <v>729</v>
      </c>
      <c r="F420" s="85"/>
      <c r="G420" s="103" t="s">
        <v>702</v>
      </c>
      <c r="H420" s="41">
        <f t="shared" ref="H420:J420" si="198">H421</f>
        <v>416</v>
      </c>
      <c r="I420" s="41">
        <f t="shared" si="198"/>
        <v>0</v>
      </c>
      <c r="J420" s="41">
        <f t="shared" si="198"/>
        <v>0</v>
      </c>
    </row>
    <row r="421" spans="1:10" ht="38.25" x14ac:dyDescent="0.2">
      <c r="A421" s="162"/>
      <c r="B421" s="25"/>
      <c r="C421" s="85" t="s">
        <v>147</v>
      </c>
      <c r="D421" s="85" t="s">
        <v>145</v>
      </c>
      <c r="E421" s="74" t="s">
        <v>729</v>
      </c>
      <c r="F421" s="85" t="s">
        <v>327</v>
      </c>
      <c r="G421" s="103" t="s">
        <v>328</v>
      </c>
      <c r="H421" s="41">
        <v>416</v>
      </c>
      <c r="I421" s="41">
        <v>0</v>
      </c>
      <c r="J421" s="41">
        <v>0</v>
      </c>
    </row>
    <row r="422" spans="1:10" ht="63.75" x14ac:dyDescent="0.2">
      <c r="A422" s="1"/>
      <c r="B422" s="25"/>
      <c r="C422" s="5" t="s">
        <v>147</v>
      </c>
      <c r="D422" s="5" t="s">
        <v>145</v>
      </c>
      <c r="E422" s="73" t="s">
        <v>349</v>
      </c>
      <c r="F422" s="5"/>
      <c r="G422" s="63" t="s">
        <v>543</v>
      </c>
      <c r="H422" s="101">
        <f t="shared" ref="H422:J424" si="199">H423</f>
        <v>350</v>
      </c>
      <c r="I422" s="101">
        <f t="shared" si="199"/>
        <v>275</v>
      </c>
      <c r="J422" s="101">
        <f t="shared" si="199"/>
        <v>275</v>
      </c>
    </row>
    <row r="423" spans="1:10" ht="51" x14ac:dyDescent="0.2">
      <c r="A423" s="1"/>
      <c r="B423" s="25"/>
      <c r="C423" s="16" t="s">
        <v>147</v>
      </c>
      <c r="D423" s="16" t="s">
        <v>145</v>
      </c>
      <c r="E423" s="52" t="s">
        <v>350</v>
      </c>
      <c r="F423" s="16"/>
      <c r="G423" s="48" t="s">
        <v>351</v>
      </c>
      <c r="H423" s="41">
        <f t="shared" si="199"/>
        <v>350</v>
      </c>
      <c r="I423" s="41">
        <f t="shared" si="199"/>
        <v>275</v>
      </c>
      <c r="J423" s="41">
        <f t="shared" si="199"/>
        <v>275</v>
      </c>
    </row>
    <row r="424" spans="1:10" ht="42" customHeight="1" x14ac:dyDescent="0.2">
      <c r="A424" s="1"/>
      <c r="B424" s="25"/>
      <c r="C424" s="16" t="s">
        <v>147</v>
      </c>
      <c r="D424" s="16" t="s">
        <v>145</v>
      </c>
      <c r="E424" s="21" t="s">
        <v>352</v>
      </c>
      <c r="F424" s="16"/>
      <c r="G424" s="103" t="s">
        <v>353</v>
      </c>
      <c r="H424" s="99">
        <f t="shared" si="199"/>
        <v>350</v>
      </c>
      <c r="I424" s="99">
        <f t="shared" si="199"/>
        <v>275</v>
      </c>
      <c r="J424" s="99">
        <f t="shared" si="199"/>
        <v>275</v>
      </c>
    </row>
    <row r="425" spans="1:10" ht="14.25" customHeight="1" x14ac:dyDescent="0.2">
      <c r="A425" s="1"/>
      <c r="B425" s="25"/>
      <c r="C425" s="16" t="s">
        <v>147</v>
      </c>
      <c r="D425" s="16" t="s">
        <v>145</v>
      </c>
      <c r="E425" s="21" t="s">
        <v>544</v>
      </c>
      <c r="F425" s="16"/>
      <c r="G425" s="103" t="s">
        <v>545</v>
      </c>
      <c r="H425" s="41">
        <f t="shared" ref="H425:J425" si="200">H426</f>
        <v>350</v>
      </c>
      <c r="I425" s="41">
        <f t="shared" si="200"/>
        <v>275</v>
      </c>
      <c r="J425" s="41">
        <f t="shared" si="200"/>
        <v>275</v>
      </c>
    </row>
    <row r="426" spans="1:10" ht="38.25" x14ac:dyDescent="0.2">
      <c r="A426" s="1"/>
      <c r="B426" s="25"/>
      <c r="C426" s="16" t="s">
        <v>147</v>
      </c>
      <c r="D426" s="16" t="s">
        <v>145</v>
      </c>
      <c r="E426" s="21" t="s">
        <v>544</v>
      </c>
      <c r="F426" s="85" t="s">
        <v>327</v>
      </c>
      <c r="G426" s="103" t="s">
        <v>328</v>
      </c>
      <c r="H426" s="41">
        <v>350</v>
      </c>
      <c r="I426" s="41">
        <v>275</v>
      </c>
      <c r="J426" s="41">
        <v>275</v>
      </c>
    </row>
    <row r="427" spans="1:10" ht="15.75" x14ac:dyDescent="0.25">
      <c r="A427" s="3"/>
      <c r="B427" s="96"/>
      <c r="C427" s="4" t="s">
        <v>162</v>
      </c>
      <c r="D427" s="3"/>
      <c r="E427" s="3"/>
      <c r="F427" s="3"/>
      <c r="G427" s="49" t="s">
        <v>163</v>
      </c>
      <c r="H427" s="97">
        <f>H428+H434+H448</f>
        <v>17557.400000000001</v>
      </c>
      <c r="I427" s="97">
        <f>I428+I434+I448</f>
        <v>9630.2999999999993</v>
      </c>
      <c r="J427" s="97">
        <f>J428+J434+J448</f>
        <v>10946.8</v>
      </c>
    </row>
    <row r="428" spans="1:10" ht="15.75" x14ac:dyDescent="0.25">
      <c r="A428" s="3"/>
      <c r="B428" s="96"/>
      <c r="C428" s="35" t="s">
        <v>162</v>
      </c>
      <c r="D428" s="35" t="s">
        <v>140</v>
      </c>
      <c r="E428" s="35"/>
      <c r="F428" s="35"/>
      <c r="G428" s="45" t="s">
        <v>164</v>
      </c>
      <c r="H428" s="42">
        <f t="shared" ref="H428:J429" si="201">H429</f>
        <v>2892.2</v>
      </c>
      <c r="I428" s="42">
        <f t="shared" si="201"/>
        <v>2892.2</v>
      </c>
      <c r="J428" s="42">
        <f t="shared" si="201"/>
        <v>2892.2</v>
      </c>
    </row>
    <row r="429" spans="1:10" ht="51.75" x14ac:dyDescent="0.25">
      <c r="A429" s="3"/>
      <c r="B429" s="96"/>
      <c r="C429" s="5" t="s">
        <v>162</v>
      </c>
      <c r="D429" s="5" t="s">
        <v>140</v>
      </c>
      <c r="E429" s="73" t="s">
        <v>48</v>
      </c>
      <c r="F429" s="3"/>
      <c r="G429" s="64" t="s">
        <v>565</v>
      </c>
      <c r="H429" s="101">
        <f t="shared" si="201"/>
        <v>2892.2</v>
      </c>
      <c r="I429" s="101">
        <f t="shared" si="201"/>
        <v>2892.2</v>
      </c>
      <c r="J429" s="101">
        <f t="shared" si="201"/>
        <v>2892.2</v>
      </c>
    </row>
    <row r="430" spans="1:10" ht="26.25" x14ac:dyDescent="0.25">
      <c r="A430" s="3"/>
      <c r="B430" s="96"/>
      <c r="C430" s="16" t="s">
        <v>162</v>
      </c>
      <c r="D430" s="16" t="s">
        <v>140</v>
      </c>
      <c r="E430" s="52" t="s">
        <v>50</v>
      </c>
      <c r="F430" s="3"/>
      <c r="G430" s="46" t="s">
        <v>132</v>
      </c>
      <c r="H430" s="98">
        <f>H432</f>
        <v>2892.2</v>
      </c>
      <c r="I430" s="98">
        <f>I432</f>
        <v>2892.2</v>
      </c>
      <c r="J430" s="98">
        <f>J432</f>
        <v>2892.2</v>
      </c>
    </row>
    <row r="431" spans="1:10" ht="26.25" x14ac:dyDescent="0.25">
      <c r="A431" s="3"/>
      <c r="B431" s="96"/>
      <c r="C431" s="16" t="s">
        <v>162</v>
      </c>
      <c r="D431" s="16" t="s">
        <v>140</v>
      </c>
      <c r="E431" s="21" t="s">
        <v>428</v>
      </c>
      <c r="F431" s="3"/>
      <c r="G431" s="116" t="s">
        <v>429</v>
      </c>
      <c r="H431" s="104">
        <f t="shared" ref="H431:J432" si="202">H432</f>
        <v>2892.2</v>
      </c>
      <c r="I431" s="104">
        <f t="shared" si="202"/>
        <v>2892.2</v>
      </c>
      <c r="J431" s="104">
        <f t="shared" si="202"/>
        <v>2892.2</v>
      </c>
    </row>
    <row r="432" spans="1:10" ht="26.25" x14ac:dyDescent="0.25">
      <c r="A432" s="3"/>
      <c r="B432" s="96"/>
      <c r="C432" s="16" t="s">
        <v>162</v>
      </c>
      <c r="D432" s="16" t="s">
        <v>140</v>
      </c>
      <c r="E432" s="80" t="s">
        <v>221</v>
      </c>
      <c r="F432" s="3"/>
      <c r="G432" s="167" t="s">
        <v>687</v>
      </c>
      <c r="H432" s="41">
        <f t="shared" si="202"/>
        <v>2892.2</v>
      </c>
      <c r="I432" s="41">
        <f t="shared" si="202"/>
        <v>2892.2</v>
      </c>
      <c r="J432" s="41">
        <f t="shared" si="202"/>
        <v>2892.2</v>
      </c>
    </row>
    <row r="433" spans="1:10" ht="25.5" x14ac:dyDescent="0.25">
      <c r="A433" s="3"/>
      <c r="B433" s="96"/>
      <c r="C433" s="16" t="s">
        <v>162</v>
      </c>
      <c r="D433" s="16" t="s">
        <v>140</v>
      </c>
      <c r="E433" s="80" t="s">
        <v>221</v>
      </c>
      <c r="F433" s="85" t="s">
        <v>426</v>
      </c>
      <c r="G433" s="103" t="s">
        <v>427</v>
      </c>
      <c r="H433" s="39">
        <v>2892.2</v>
      </c>
      <c r="I433" s="39">
        <v>2892.2</v>
      </c>
      <c r="J433" s="39">
        <v>2892.2</v>
      </c>
    </row>
    <row r="434" spans="1:10" ht="15.75" x14ac:dyDescent="0.25">
      <c r="A434" s="3"/>
      <c r="B434" s="96"/>
      <c r="C434" s="35" t="s">
        <v>162</v>
      </c>
      <c r="D434" s="35" t="s">
        <v>145</v>
      </c>
      <c r="E434" s="35"/>
      <c r="F434" s="35"/>
      <c r="G434" s="45" t="s">
        <v>168</v>
      </c>
      <c r="H434" s="42">
        <f>H435+H443</f>
        <v>1438</v>
      </c>
      <c r="I434" s="42">
        <f>I435+I443</f>
        <v>1388</v>
      </c>
      <c r="J434" s="42">
        <f>J435+J443</f>
        <v>1388</v>
      </c>
    </row>
    <row r="435" spans="1:10" ht="51.75" x14ac:dyDescent="0.25">
      <c r="A435" s="3"/>
      <c r="B435" s="96"/>
      <c r="C435" s="5" t="s">
        <v>162</v>
      </c>
      <c r="D435" s="5" t="s">
        <v>145</v>
      </c>
      <c r="E435" s="73" t="s">
        <v>48</v>
      </c>
      <c r="F435" s="3"/>
      <c r="G435" s="64" t="s">
        <v>565</v>
      </c>
      <c r="H435" s="59">
        <f t="shared" ref="H435:J435" si="203">H436</f>
        <v>838</v>
      </c>
      <c r="I435" s="59">
        <f t="shared" si="203"/>
        <v>788</v>
      </c>
      <c r="J435" s="59">
        <f t="shared" si="203"/>
        <v>788</v>
      </c>
    </row>
    <row r="436" spans="1:10" ht="26.25" x14ac:dyDescent="0.25">
      <c r="A436" s="3"/>
      <c r="B436" s="96"/>
      <c r="C436" s="47" t="s">
        <v>162</v>
      </c>
      <c r="D436" s="47" t="s">
        <v>145</v>
      </c>
      <c r="E436" s="52" t="s">
        <v>50</v>
      </c>
      <c r="F436" s="16"/>
      <c r="G436" s="46" t="s">
        <v>132</v>
      </c>
      <c r="H436" s="98">
        <f t="shared" ref="H436:I436" si="204">+H438+H441</f>
        <v>838</v>
      </c>
      <c r="I436" s="98">
        <f t="shared" si="204"/>
        <v>788</v>
      </c>
      <c r="J436" s="98">
        <f t="shared" ref="J436" si="205">+J438+J441</f>
        <v>788</v>
      </c>
    </row>
    <row r="437" spans="1:10" ht="39" x14ac:dyDescent="0.25">
      <c r="A437" s="3"/>
      <c r="B437" s="96"/>
      <c r="C437" s="16" t="s">
        <v>162</v>
      </c>
      <c r="D437" s="16" t="s">
        <v>145</v>
      </c>
      <c r="E437" s="21" t="s">
        <v>423</v>
      </c>
      <c r="F437" s="16"/>
      <c r="G437" s="116" t="s">
        <v>424</v>
      </c>
      <c r="H437" s="104">
        <f t="shared" ref="H437:J438" si="206">H438</f>
        <v>200</v>
      </c>
      <c r="I437" s="104">
        <f t="shared" si="206"/>
        <v>200</v>
      </c>
      <c r="J437" s="104">
        <f t="shared" si="206"/>
        <v>200</v>
      </c>
    </row>
    <row r="438" spans="1:10" ht="38.25" x14ac:dyDescent="0.25">
      <c r="A438" s="3"/>
      <c r="B438" s="96"/>
      <c r="C438" s="16" t="s">
        <v>162</v>
      </c>
      <c r="D438" s="16" t="s">
        <v>145</v>
      </c>
      <c r="E438" s="80" t="s">
        <v>222</v>
      </c>
      <c r="F438" s="16"/>
      <c r="G438" s="103" t="s">
        <v>246</v>
      </c>
      <c r="H438" s="41">
        <f t="shared" si="206"/>
        <v>200</v>
      </c>
      <c r="I438" s="41">
        <f t="shared" si="206"/>
        <v>200</v>
      </c>
      <c r="J438" s="41">
        <f t="shared" si="206"/>
        <v>200</v>
      </c>
    </row>
    <row r="439" spans="1:10" ht="15.75" x14ac:dyDescent="0.25">
      <c r="A439" s="3"/>
      <c r="B439" s="96"/>
      <c r="C439" s="16" t="s">
        <v>162</v>
      </c>
      <c r="D439" s="16" t="s">
        <v>145</v>
      </c>
      <c r="E439" s="80" t="s">
        <v>222</v>
      </c>
      <c r="F439" s="16" t="s">
        <v>133</v>
      </c>
      <c r="G439" s="103" t="s">
        <v>134</v>
      </c>
      <c r="H439" s="41">
        <v>200</v>
      </c>
      <c r="I439" s="41">
        <v>200</v>
      </c>
      <c r="J439" s="41">
        <v>200</v>
      </c>
    </row>
    <row r="440" spans="1:10" ht="51.75" x14ac:dyDescent="0.25">
      <c r="A440" s="3"/>
      <c r="B440" s="96"/>
      <c r="C440" s="16" t="s">
        <v>162</v>
      </c>
      <c r="D440" s="16" t="s">
        <v>145</v>
      </c>
      <c r="E440" s="21" t="s">
        <v>425</v>
      </c>
      <c r="F440" s="16"/>
      <c r="G440" s="116" t="s">
        <v>474</v>
      </c>
      <c r="H440" s="41">
        <f t="shared" ref="H440:J441" si="207">H441</f>
        <v>638</v>
      </c>
      <c r="I440" s="41">
        <f t="shared" si="207"/>
        <v>588</v>
      </c>
      <c r="J440" s="41">
        <f t="shared" si="207"/>
        <v>588</v>
      </c>
    </row>
    <row r="441" spans="1:10" ht="51.75" customHeight="1" x14ac:dyDescent="0.25">
      <c r="A441" s="3"/>
      <c r="B441" s="96"/>
      <c r="C441" s="16" t="s">
        <v>162</v>
      </c>
      <c r="D441" s="16" t="s">
        <v>145</v>
      </c>
      <c r="E441" s="80" t="s">
        <v>223</v>
      </c>
      <c r="F441" s="16"/>
      <c r="G441" s="103" t="s">
        <v>3</v>
      </c>
      <c r="H441" s="41">
        <f t="shared" si="207"/>
        <v>638</v>
      </c>
      <c r="I441" s="41">
        <f t="shared" si="207"/>
        <v>588</v>
      </c>
      <c r="J441" s="41">
        <f t="shared" si="207"/>
        <v>588</v>
      </c>
    </row>
    <row r="442" spans="1:10" ht="63" customHeight="1" x14ac:dyDescent="0.25">
      <c r="A442" s="3"/>
      <c r="B442" s="96"/>
      <c r="C442" s="16" t="s">
        <v>162</v>
      </c>
      <c r="D442" s="16" t="s">
        <v>145</v>
      </c>
      <c r="E442" s="80" t="s">
        <v>223</v>
      </c>
      <c r="F442" s="16" t="s">
        <v>24</v>
      </c>
      <c r="G442" s="105" t="s">
        <v>678</v>
      </c>
      <c r="H442" s="41">
        <v>638</v>
      </c>
      <c r="I442" s="41">
        <v>588</v>
      </c>
      <c r="J442" s="41">
        <v>588</v>
      </c>
    </row>
    <row r="443" spans="1:10" ht="50.25" customHeight="1" x14ac:dyDescent="0.2">
      <c r="A443" s="1"/>
      <c r="B443" s="25"/>
      <c r="C443" s="16" t="s">
        <v>162</v>
      </c>
      <c r="D443" s="16" t="s">
        <v>145</v>
      </c>
      <c r="E443" s="74">
        <v>400000000</v>
      </c>
      <c r="F443" s="16"/>
      <c r="G443" s="64" t="s">
        <v>546</v>
      </c>
      <c r="H443" s="62">
        <f t="shared" ref="H443:J446" si="208">H444</f>
        <v>600</v>
      </c>
      <c r="I443" s="62">
        <f t="shared" si="208"/>
        <v>600</v>
      </c>
      <c r="J443" s="62">
        <f t="shared" si="208"/>
        <v>600</v>
      </c>
    </row>
    <row r="444" spans="1:10" ht="127.5" x14ac:dyDescent="0.2">
      <c r="A444" s="1"/>
      <c r="B444" s="25"/>
      <c r="C444" s="16" t="s">
        <v>162</v>
      </c>
      <c r="D444" s="16" t="s">
        <v>145</v>
      </c>
      <c r="E444" s="75">
        <v>430000000</v>
      </c>
      <c r="F444" s="16"/>
      <c r="G444" s="46" t="s">
        <v>472</v>
      </c>
      <c r="H444" s="39">
        <f t="shared" si="208"/>
        <v>600</v>
      </c>
      <c r="I444" s="39">
        <f t="shared" si="208"/>
        <v>600</v>
      </c>
      <c r="J444" s="39">
        <f t="shared" si="208"/>
        <v>600</v>
      </c>
    </row>
    <row r="445" spans="1:10" ht="51" x14ac:dyDescent="0.2">
      <c r="A445" s="1"/>
      <c r="B445" s="25"/>
      <c r="C445" s="16" t="s">
        <v>162</v>
      </c>
      <c r="D445" s="16" t="s">
        <v>145</v>
      </c>
      <c r="E445" s="74">
        <v>430100000</v>
      </c>
      <c r="F445" s="16"/>
      <c r="G445" s="102" t="s">
        <v>358</v>
      </c>
      <c r="H445" s="104">
        <f t="shared" si="208"/>
        <v>600</v>
      </c>
      <c r="I445" s="104">
        <f t="shared" si="208"/>
        <v>600</v>
      </c>
      <c r="J445" s="104">
        <f t="shared" si="208"/>
        <v>600</v>
      </c>
    </row>
    <row r="446" spans="1:10" ht="102" x14ac:dyDescent="0.25">
      <c r="A446" s="3"/>
      <c r="B446" s="96"/>
      <c r="C446" s="16" t="s">
        <v>162</v>
      </c>
      <c r="D446" s="16" t="s">
        <v>145</v>
      </c>
      <c r="E446" s="80" t="s">
        <v>242</v>
      </c>
      <c r="F446" s="16"/>
      <c r="G446" s="103" t="s">
        <v>547</v>
      </c>
      <c r="H446" s="41">
        <f t="shared" si="208"/>
        <v>600</v>
      </c>
      <c r="I446" s="41">
        <f t="shared" si="208"/>
        <v>600</v>
      </c>
      <c r="J446" s="41">
        <f t="shared" si="208"/>
        <v>600</v>
      </c>
    </row>
    <row r="447" spans="1:10" ht="63.75" x14ac:dyDescent="0.25">
      <c r="A447" s="3"/>
      <c r="B447" s="96"/>
      <c r="C447" s="16" t="s">
        <v>162</v>
      </c>
      <c r="D447" s="16" t="s">
        <v>145</v>
      </c>
      <c r="E447" s="80" t="s">
        <v>242</v>
      </c>
      <c r="F447" s="16" t="s">
        <v>15</v>
      </c>
      <c r="G447" s="103" t="s">
        <v>694</v>
      </c>
      <c r="H447" s="41">
        <v>600</v>
      </c>
      <c r="I447" s="41">
        <v>600</v>
      </c>
      <c r="J447" s="41">
        <v>600</v>
      </c>
    </row>
    <row r="448" spans="1:10" ht="14.25" x14ac:dyDescent="0.2">
      <c r="A448" s="1"/>
      <c r="B448" s="25"/>
      <c r="C448" s="35" t="s">
        <v>162</v>
      </c>
      <c r="D448" s="35" t="s">
        <v>146</v>
      </c>
      <c r="E448" s="35"/>
      <c r="F448" s="38"/>
      <c r="G448" s="50" t="s">
        <v>16</v>
      </c>
      <c r="H448" s="40">
        <f t="shared" ref="H448:J449" si="209">H449</f>
        <v>13227.2</v>
      </c>
      <c r="I448" s="40">
        <f t="shared" si="209"/>
        <v>5350.1</v>
      </c>
      <c r="J448" s="40">
        <f t="shared" si="209"/>
        <v>6666.6</v>
      </c>
    </row>
    <row r="449" spans="1:10" ht="51.75" x14ac:dyDescent="0.25">
      <c r="A449" s="1"/>
      <c r="B449" s="25"/>
      <c r="C449" s="5" t="s">
        <v>162</v>
      </c>
      <c r="D449" s="5" t="s">
        <v>146</v>
      </c>
      <c r="E449" s="73" t="s">
        <v>48</v>
      </c>
      <c r="F449" s="3"/>
      <c r="G449" s="64" t="s">
        <v>540</v>
      </c>
      <c r="H449" s="101">
        <f t="shared" si="209"/>
        <v>13227.2</v>
      </c>
      <c r="I449" s="101">
        <f t="shared" si="209"/>
        <v>5350.1</v>
      </c>
      <c r="J449" s="101">
        <f t="shared" si="209"/>
        <v>6666.6</v>
      </c>
    </row>
    <row r="450" spans="1:10" ht="25.5" x14ac:dyDescent="0.2">
      <c r="A450" s="1"/>
      <c r="B450" s="25"/>
      <c r="C450" s="47" t="s">
        <v>162</v>
      </c>
      <c r="D450" s="47" t="s">
        <v>146</v>
      </c>
      <c r="E450" s="52" t="s">
        <v>49</v>
      </c>
      <c r="F450" s="35"/>
      <c r="G450" s="46" t="s">
        <v>135</v>
      </c>
      <c r="H450" s="98">
        <f>H451+H454+H459</f>
        <v>13227.2</v>
      </c>
      <c r="I450" s="98">
        <f>I451+I454+I459</f>
        <v>5350.1</v>
      </c>
      <c r="J450" s="98">
        <f>J451+J454+J459</f>
        <v>6666.6</v>
      </c>
    </row>
    <row r="451" spans="1:10" ht="39" x14ac:dyDescent="0.25">
      <c r="A451" s="162"/>
      <c r="B451" s="25"/>
      <c r="C451" s="16" t="s">
        <v>162</v>
      </c>
      <c r="D451" s="16" t="s">
        <v>146</v>
      </c>
      <c r="E451" s="21" t="s">
        <v>420</v>
      </c>
      <c r="F451" s="3"/>
      <c r="G451" s="116" t="s">
        <v>421</v>
      </c>
      <c r="H451" s="41">
        <f>H452</f>
        <v>629.20000000000005</v>
      </c>
      <c r="I451" s="41">
        <f t="shared" ref="I451:J451" si="210">I452</f>
        <v>629.20000000000005</v>
      </c>
      <c r="J451" s="41">
        <f t="shared" si="210"/>
        <v>419.5</v>
      </c>
    </row>
    <row r="452" spans="1:10" ht="39" x14ac:dyDescent="0.25">
      <c r="A452" s="162"/>
      <c r="B452" s="25"/>
      <c r="C452" s="16" t="s">
        <v>162</v>
      </c>
      <c r="D452" s="16" t="s">
        <v>146</v>
      </c>
      <c r="E452" s="21" t="s">
        <v>486</v>
      </c>
      <c r="F452" s="3"/>
      <c r="G452" s="177" t="s">
        <v>306</v>
      </c>
      <c r="H452" s="41">
        <f t="shared" ref="H452:J452" si="211">H453</f>
        <v>629.20000000000005</v>
      </c>
      <c r="I452" s="41">
        <f t="shared" si="211"/>
        <v>629.20000000000005</v>
      </c>
      <c r="J452" s="41">
        <f t="shared" si="211"/>
        <v>419.5</v>
      </c>
    </row>
    <row r="453" spans="1:10" x14ac:dyDescent="0.2">
      <c r="A453" s="162"/>
      <c r="B453" s="25"/>
      <c r="C453" s="16" t="s">
        <v>162</v>
      </c>
      <c r="D453" s="16" t="s">
        <v>146</v>
      </c>
      <c r="E453" s="21" t="s">
        <v>486</v>
      </c>
      <c r="F453" s="85" t="s">
        <v>386</v>
      </c>
      <c r="G453" s="108" t="s">
        <v>385</v>
      </c>
      <c r="H453" s="41">
        <v>629.20000000000005</v>
      </c>
      <c r="I453" s="41">
        <v>629.20000000000005</v>
      </c>
      <c r="J453" s="41">
        <v>419.5</v>
      </c>
    </row>
    <row r="454" spans="1:10" ht="75.75" customHeight="1" x14ac:dyDescent="0.2">
      <c r="A454" s="1"/>
      <c r="B454" s="25"/>
      <c r="C454" s="16" t="s">
        <v>162</v>
      </c>
      <c r="D454" s="16" t="s">
        <v>146</v>
      </c>
      <c r="E454" s="21" t="s">
        <v>422</v>
      </c>
      <c r="F454" s="35"/>
      <c r="G454" s="102" t="s">
        <v>478</v>
      </c>
      <c r="H454" s="104">
        <f t="shared" ref="H454:I454" si="212">H455+H457</f>
        <v>9787.7000000000007</v>
      </c>
      <c r="I454" s="104">
        <f t="shared" si="212"/>
        <v>2261.9</v>
      </c>
      <c r="J454" s="104">
        <f t="shared" ref="J454" si="213">J455+J457</f>
        <v>3392.9</v>
      </c>
    </row>
    <row r="455" spans="1:10" ht="51" x14ac:dyDescent="0.2">
      <c r="A455" s="1"/>
      <c r="B455" s="25"/>
      <c r="C455" s="16" t="s">
        <v>162</v>
      </c>
      <c r="D455" s="16" t="s">
        <v>146</v>
      </c>
      <c r="E455" s="80">
        <v>1310210820</v>
      </c>
      <c r="F455" s="16"/>
      <c r="G455" s="103" t="s">
        <v>245</v>
      </c>
      <c r="H455" s="39">
        <f t="shared" ref="H455:J455" si="214">H456</f>
        <v>2936.3</v>
      </c>
      <c r="I455" s="39">
        <f t="shared" si="214"/>
        <v>0</v>
      </c>
      <c r="J455" s="39">
        <f t="shared" si="214"/>
        <v>1131</v>
      </c>
    </row>
    <row r="456" spans="1:10" x14ac:dyDescent="0.2">
      <c r="A456" s="1"/>
      <c r="B456" s="25"/>
      <c r="C456" s="16" t="s">
        <v>162</v>
      </c>
      <c r="D456" s="16" t="s">
        <v>146</v>
      </c>
      <c r="E456" s="80">
        <v>1310210820</v>
      </c>
      <c r="F456" s="85" t="s">
        <v>386</v>
      </c>
      <c r="G456" s="108" t="s">
        <v>385</v>
      </c>
      <c r="H456" s="39">
        <v>2936.3</v>
      </c>
      <c r="I456" s="39">
        <f>978.8-978.8</f>
        <v>0</v>
      </c>
      <c r="J456" s="39">
        <v>1131</v>
      </c>
    </row>
    <row r="457" spans="1:10" ht="38.25" x14ac:dyDescent="0.2">
      <c r="A457" s="1"/>
      <c r="B457" s="25"/>
      <c r="C457" s="16" t="s">
        <v>162</v>
      </c>
      <c r="D457" s="16" t="s">
        <v>146</v>
      </c>
      <c r="E457" s="80" t="s">
        <v>619</v>
      </c>
      <c r="F457" s="16"/>
      <c r="G457" s="103" t="s">
        <v>497</v>
      </c>
      <c r="H457" s="39">
        <f t="shared" ref="H457:J457" si="215">H458</f>
        <v>6851.4</v>
      </c>
      <c r="I457" s="39">
        <f t="shared" si="215"/>
        <v>2261.9</v>
      </c>
      <c r="J457" s="39">
        <f t="shared" si="215"/>
        <v>2261.9</v>
      </c>
    </row>
    <row r="458" spans="1:10" x14ac:dyDescent="0.2">
      <c r="A458" s="1"/>
      <c r="B458" s="25"/>
      <c r="C458" s="16" t="s">
        <v>162</v>
      </c>
      <c r="D458" s="16" t="s">
        <v>146</v>
      </c>
      <c r="E458" s="80" t="s">
        <v>619</v>
      </c>
      <c r="F458" s="85" t="s">
        <v>386</v>
      </c>
      <c r="G458" s="108" t="s">
        <v>385</v>
      </c>
      <c r="H458" s="39">
        <v>6851.4</v>
      </c>
      <c r="I458" s="39">
        <v>2261.9</v>
      </c>
      <c r="J458" s="39">
        <v>2261.9</v>
      </c>
    </row>
    <row r="459" spans="1:10" ht="25.5" x14ac:dyDescent="0.2">
      <c r="A459" s="162"/>
      <c r="B459" s="25"/>
      <c r="C459" s="16" t="s">
        <v>162</v>
      </c>
      <c r="D459" s="16" t="s">
        <v>146</v>
      </c>
      <c r="E459" s="21" t="s">
        <v>473</v>
      </c>
      <c r="F459" s="85"/>
      <c r="G459" s="116" t="s">
        <v>559</v>
      </c>
      <c r="H459" s="41">
        <f t="shared" ref="H459:J460" si="216">H460</f>
        <v>2810.3</v>
      </c>
      <c r="I459" s="41">
        <f t="shared" si="216"/>
        <v>2459</v>
      </c>
      <c r="J459" s="41">
        <f t="shared" si="216"/>
        <v>2854.2</v>
      </c>
    </row>
    <row r="460" spans="1:10" ht="51" x14ac:dyDescent="0.2">
      <c r="A460" s="162"/>
      <c r="B460" s="25"/>
      <c r="C460" s="16" t="s">
        <v>162</v>
      </c>
      <c r="D460" s="16" t="s">
        <v>146</v>
      </c>
      <c r="E460" s="74" t="s">
        <v>558</v>
      </c>
      <c r="F460" s="16"/>
      <c r="G460" s="103" t="s">
        <v>514</v>
      </c>
      <c r="H460" s="99">
        <f t="shared" si="216"/>
        <v>2810.3</v>
      </c>
      <c r="I460" s="99">
        <f t="shared" si="216"/>
        <v>2459</v>
      </c>
      <c r="J460" s="99">
        <f t="shared" si="216"/>
        <v>2854.2</v>
      </c>
    </row>
    <row r="461" spans="1:10" ht="38.25" x14ac:dyDescent="0.2">
      <c r="A461" s="162"/>
      <c r="B461" s="25"/>
      <c r="C461" s="16" t="s">
        <v>162</v>
      </c>
      <c r="D461" s="16" t="s">
        <v>146</v>
      </c>
      <c r="E461" s="74" t="s">
        <v>558</v>
      </c>
      <c r="F461" s="85" t="s">
        <v>400</v>
      </c>
      <c r="G461" s="103" t="s">
        <v>387</v>
      </c>
      <c r="H461" s="99">
        <v>2810.3</v>
      </c>
      <c r="I461" s="99">
        <v>2459</v>
      </c>
      <c r="J461" s="99">
        <v>2854.2</v>
      </c>
    </row>
    <row r="462" spans="1:10" ht="15.75" x14ac:dyDescent="0.25">
      <c r="A462" s="1"/>
      <c r="B462" s="25"/>
      <c r="C462" s="4" t="s">
        <v>174</v>
      </c>
      <c r="D462" s="3"/>
      <c r="E462" s="3"/>
      <c r="F462" s="3"/>
      <c r="G462" s="49" t="s">
        <v>8</v>
      </c>
      <c r="H462" s="97">
        <f t="shared" ref="H462:J462" si="217">H463</f>
        <v>3496.5</v>
      </c>
      <c r="I462" s="97">
        <f t="shared" si="217"/>
        <v>2384.4</v>
      </c>
      <c r="J462" s="97">
        <f t="shared" si="217"/>
        <v>2384.4</v>
      </c>
    </row>
    <row r="463" spans="1:10" ht="28.5" x14ac:dyDescent="0.2">
      <c r="A463" s="1"/>
      <c r="B463" s="25"/>
      <c r="C463" s="35" t="s">
        <v>174</v>
      </c>
      <c r="D463" s="35" t="s">
        <v>146</v>
      </c>
      <c r="E463" s="35"/>
      <c r="F463" s="35"/>
      <c r="G463" s="50" t="s">
        <v>19</v>
      </c>
      <c r="H463" s="40">
        <f t="shared" ref="H463:I463" si="218">H465</f>
        <v>3496.5</v>
      </c>
      <c r="I463" s="40">
        <f t="shared" si="218"/>
        <v>2384.4</v>
      </c>
      <c r="J463" s="40">
        <f t="shared" ref="J463" si="219">J465</f>
        <v>2384.4</v>
      </c>
    </row>
    <row r="464" spans="1:10" ht="51.75" customHeight="1" x14ac:dyDescent="0.2">
      <c r="A464" s="1"/>
      <c r="B464" s="25"/>
      <c r="C464" s="16" t="s">
        <v>174</v>
      </c>
      <c r="D464" s="16" t="s">
        <v>146</v>
      </c>
      <c r="E464" s="74">
        <v>400000000</v>
      </c>
      <c r="F464" s="30"/>
      <c r="G464" s="64" t="s">
        <v>546</v>
      </c>
      <c r="H464" s="101">
        <f t="shared" ref="H464:J465" si="220">H465</f>
        <v>3496.5</v>
      </c>
      <c r="I464" s="101">
        <f t="shared" si="220"/>
        <v>2384.4</v>
      </c>
      <c r="J464" s="101">
        <f t="shared" si="220"/>
        <v>2384.4</v>
      </c>
    </row>
    <row r="465" spans="1:10" ht="51" x14ac:dyDescent="0.2">
      <c r="A465" s="1"/>
      <c r="B465" s="25"/>
      <c r="C465" s="47" t="s">
        <v>174</v>
      </c>
      <c r="D465" s="47" t="s">
        <v>146</v>
      </c>
      <c r="E465" s="75">
        <v>420000000</v>
      </c>
      <c r="F465" s="30"/>
      <c r="G465" s="46" t="s">
        <v>356</v>
      </c>
      <c r="H465" s="98">
        <f t="shared" si="220"/>
        <v>3496.5</v>
      </c>
      <c r="I465" s="98">
        <f t="shared" si="220"/>
        <v>2384.4</v>
      </c>
      <c r="J465" s="98">
        <f t="shared" si="220"/>
        <v>2384.4</v>
      </c>
    </row>
    <row r="466" spans="1:10" ht="100.5" customHeight="1" x14ac:dyDescent="0.2">
      <c r="A466" s="1"/>
      <c r="B466" s="25"/>
      <c r="C466" s="16" t="s">
        <v>174</v>
      </c>
      <c r="D466" s="16" t="s">
        <v>146</v>
      </c>
      <c r="E466" s="74">
        <v>420100000</v>
      </c>
      <c r="F466" s="30"/>
      <c r="G466" s="102" t="s">
        <v>357</v>
      </c>
      <c r="H466" s="41">
        <f>H467+H469+H471+H473+H475</f>
        <v>3496.5</v>
      </c>
      <c r="I466" s="41">
        <f t="shared" ref="I466:J466" si="221">I467+I469+I471+I473+I475</f>
        <v>2384.4</v>
      </c>
      <c r="J466" s="41">
        <f t="shared" si="221"/>
        <v>2384.4</v>
      </c>
    </row>
    <row r="467" spans="1:10" ht="38.25" x14ac:dyDescent="0.2">
      <c r="A467" s="1"/>
      <c r="B467" s="25"/>
      <c r="C467" s="16" t="s">
        <v>174</v>
      </c>
      <c r="D467" s="16" t="s">
        <v>146</v>
      </c>
      <c r="E467" s="74" t="s">
        <v>487</v>
      </c>
      <c r="F467" s="16"/>
      <c r="G467" s="103" t="s">
        <v>651</v>
      </c>
      <c r="H467" s="41">
        <f t="shared" ref="H467:J467" si="222">H468</f>
        <v>300</v>
      </c>
      <c r="I467" s="41">
        <f t="shared" si="222"/>
        <v>300</v>
      </c>
      <c r="J467" s="41">
        <f t="shared" si="222"/>
        <v>300</v>
      </c>
    </row>
    <row r="468" spans="1:10" ht="61.5" customHeight="1" x14ac:dyDescent="0.2">
      <c r="A468" s="1"/>
      <c r="B468" s="25"/>
      <c r="C468" s="16" t="s">
        <v>174</v>
      </c>
      <c r="D468" s="16" t="s">
        <v>146</v>
      </c>
      <c r="E468" s="74" t="s">
        <v>487</v>
      </c>
      <c r="F468" s="16" t="s">
        <v>24</v>
      </c>
      <c r="G468" s="105" t="s">
        <v>678</v>
      </c>
      <c r="H468" s="41">
        <v>300</v>
      </c>
      <c r="I468" s="41">
        <v>300</v>
      </c>
      <c r="J468" s="41">
        <v>300</v>
      </c>
    </row>
    <row r="469" spans="1:10" ht="76.5" x14ac:dyDescent="0.2">
      <c r="A469" s="1"/>
      <c r="B469" s="25"/>
      <c r="C469" s="16" t="s">
        <v>174</v>
      </c>
      <c r="D469" s="16" t="s">
        <v>146</v>
      </c>
      <c r="E469" s="74" t="s">
        <v>127</v>
      </c>
      <c r="F469" s="30"/>
      <c r="G469" s="103" t="s">
        <v>248</v>
      </c>
      <c r="H469" s="41">
        <f t="shared" ref="H469" si="223">H470</f>
        <v>575.29999999999995</v>
      </c>
      <c r="I469" s="41">
        <f t="shared" ref="I469:J469" si="224">I470</f>
        <v>300</v>
      </c>
      <c r="J469" s="41">
        <f t="shared" si="224"/>
        <v>300</v>
      </c>
    </row>
    <row r="470" spans="1:10" ht="36" customHeight="1" x14ac:dyDescent="0.2">
      <c r="A470" s="1"/>
      <c r="B470" s="25"/>
      <c r="C470" s="16" t="s">
        <v>174</v>
      </c>
      <c r="D470" s="16" t="s">
        <v>146</v>
      </c>
      <c r="E470" s="74" t="s">
        <v>127</v>
      </c>
      <c r="F470" s="85" t="s">
        <v>327</v>
      </c>
      <c r="G470" s="103" t="s">
        <v>328</v>
      </c>
      <c r="H470" s="41">
        <v>575.29999999999995</v>
      </c>
      <c r="I470" s="41">
        <v>300</v>
      </c>
      <c r="J470" s="41">
        <v>300</v>
      </c>
    </row>
    <row r="471" spans="1:10" ht="76.5" x14ac:dyDescent="0.2">
      <c r="A471" s="1"/>
      <c r="B471" s="25"/>
      <c r="C471" s="16" t="s">
        <v>174</v>
      </c>
      <c r="D471" s="16" t="s">
        <v>146</v>
      </c>
      <c r="E471" s="74" t="s">
        <v>240</v>
      </c>
      <c r="F471" s="30"/>
      <c r="G471" s="103" t="s">
        <v>310</v>
      </c>
      <c r="H471" s="41">
        <f t="shared" ref="H471" si="225">H472</f>
        <v>436.8</v>
      </c>
      <c r="I471" s="41">
        <f t="shared" ref="I471:J471" si="226">I472</f>
        <v>300</v>
      </c>
      <c r="J471" s="41">
        <f t="shared" si="226"/>
        <v>300</v>
      </c>
    </row>
    <row r="472" spans="1:10" ht="39" customHeight="1" x14ac:dyDescent="0.2">
      <c r="A472" s="1"/>
      <c r="B472" s="25"/>
      <c r="C472" s="16" t="s">
        <v>174</v>
      </c>
      <c r="D472" s="16" t="s">
        <v>146</v>
      </c>
      <c r="E472" s="74" t="s">
        <v>240</v>
      </c>
      <c r="F472" s="85" t="s">
        <v>327</v>
      </c>
      <c r="G472" s="103" t="s">
        <v>328</v>
      </c>
      <c r="H472" s="41">
        <v>436.8</v>
      </c>
      <c r="I472" s="41">
        <v>300</v>
      </c>
      <c r="J472" s="41">
        <v>300</v>
      </c>
    </row>
    <row r="473" spans="1:10" ht="76.5" x14ac:dyDescent="0.2">
      <c r="A473" s="1"/>
      <c r="B473" s="25"/>
      <c r="C473" s="16" t="s">
        <v>174</v>
      </c>
      <c r="D473" s="16" t="s">
        <v>146</v>
      </c>
      <c r="E473" s="74" t="s">
        <v>241</v>
      </c>
      <c r="F473" s="16"/>
      <c r="G473" s="103" t="s">
        <v>64</v>
      </c>
      <c r="H473" s="41">
        <f t="shared" ref="H473" si="227">H474</f>
        <v>1300</v>
      </c>
      <c r="I473" s="41">
        <f t="shared" ref="I473:J473" si="228">I474</f>
        <v>600</v>
      </c>
      <c r="J473" s="41">
        <f t="shared" si="228"/>
        <v>600</v>
      </c>
    </row>
    <row r="474" spans="1:10" ht="38.25" x14ac:dyDescent="0.2">
      <c r="A474" s="1"/>
      <c r="B474" s="25"/>
      <c r="C474" s="16" t="s">
        <v>174</v>
      </c>
      <c r="D474" s="16" t="s">
        <v>146</v>
      </c>
      <c r="E474" s="74" t="s">
        <v>241</v>
      </c>
      <c r="F474" s="85" t="s">
        <v>327</v>
      </c>
      <c r="G474" s="103" t="s">
        <v>328</v>
      </c>
      <c r="H474" s="41">
        <v>1300</v>
      </c>
      <c r="I474" s="41">
        <v>600</v>
      </c>
      <c r="J474" s="41">
        <v>600</v>
      </c>
    </row>
    <row r="475" spans="1:10" ht="38.25" x14ac:dyDescent="0.2">
      <c r="A475" s="162"/>
      <c r="B475" s="25"/>
      <c r="C475" s="16" t="s">
        <v>174</v>
      </c>
      <c r="D475" s="16" t="s">
        <v>146</v>
      </c>
      <c r="E475" s="74">
        <v>420110320</v>
      </c>
      <c r="F475" s="16"/>
      <c r="G475" s="103" t="s">
        <v>697</v>
      </c>
      <c r="H475" s="41">
        <f t="shared" ref="H475:J475" si="229">H476</f>
        <v>884.4</v>
      </c>
      <c r="I475" s="41">
        <f t="shared" si="229"/>
        <v>884.4</v>
      </c>
      <c r="J475" s="41">
        <f t="shared" si="229"/>
        <v>884.4</v>
      </c>
    </row>
    <row r="476" spans="1:10" ht="63.75" x14ac:dyDescent="0.2">
      <c r="A476" s="162"/>
      <c r="B476" s="25"/>
      <c r="C476" s="16" t="s">
        <v>174</v>
      </c>
      <c r="D476" s="16" t="s">
        <v>146</v>
      </c>
      <c r="E476" s="74">
        <v>420110320</v>
      </c>
      <c r="F476" s="16" t="s">
        <v>24</v>
      </c>
      <c r="G476" s="105" t="s">
        <v>678</v>
      </c>
      <c r="H476" s="41">
        <v>884.4</v>
      </c>
      <c r="I476" s="41">
        <v>884.4</v>
      </c>
      <c r="J476" s="41">
        <v>884.4</v>
      </c>
    </row>
    <row r="477" spans="1:10" s="8" customFormat="1" ht="72" x14ac:dyDescent="0.25">
      <c r="A477" s="3">
        <v>4</v>
      </c>
      <c r="B477" s="96">
        <v>929</v>
      </c>
      <c r="C477" s="13"/>
      <c r="D477" s="13"/>
      <c r="E477" s="13"/>
      <c r="F477" s="13"/>
      <c r="G477" s="14" t="s">
        <v>314</v>
      </c>
      <c r="H477" s="59">
        <f>H478+H594</f>
        <v>531029.69999999984</v>
      </c>
      <c r="I477" s="59">
        <f>I478+I594</f>
        <v>512293.89999999997</v>
      </c>
      <c r="J477" s="59">
        <f>J478+J594</f>
        <v>514045.10000000003</v>
      </c>
    </row>
    <row r="478" spans="1:10" ht="15.75" x14ac:dyDescent="0.25">
      <c r="A478" s="3"/>
      <c r="B478" s="96"/>
      <c r="C478" s="4" t="s">
        <v>156</v>
      </c>
      <c r="D478" s="3"/>
      <c r="E478" s="3"/>
      <c r="F478" s="3"/>
      <c r="G478" s="49" t="s">
        <v>157</v>
      </c>
      <c r="H478" s="59">
        <f>H479+H495+H525+H548+H554+H563</f>
        <v>518488.29999999987</v>
      </c>
      <c r="I478" s="59">
        <f>I479+I495+I525+I548+I554+I563</f>
        <v>499752.49999999994</v>
      </c>
      <c r="J478" s="59">
        <f>J479+J495+J525+J548+J554+J563</f>
        <v>501503.7</v>
      </c>
    </row>
    <row r="479" spans="1:10" s="37" customFormat="1" ht="14.25" x14ac:dyDescent="0.2">
      <c r="A479" s="27"/>
      <c r="B479" s="70"/>
      <c r="C479" s="35" t="s">
        <v>156</v>
      </c>
      <c r="D479" s="35" t="s">
        <v>140</v>
      </c>
      <c r="E479" s="35"/>
      <c r="F479" s="35"/>
      <c r="G479" s="45" t="s">
        <v>159</v>
      </c>
      <c r="H479" s="58">
        <f t="shared" ref="H479:J479" si="230">H480</f>
        <v>139981.5</v>
      </c>
      <c r="I479" s="58">
        <f t="shared" si="230"/>
        <v>134512.20000000001</v>
      </c>
      <c r="J479" s="58">
        <f t="shared" si="230"/>
        <v>134512.20000000001</v>
      </c>
    </row>
    <row r="480" spans="1:10" s="37" customFormat="1" ht="37.5" customHeight="1" x14ac:dyDescent="0.2">
      <c r="A480" s="27"/>
      <c r="B480" s="70"/>
      <c r="C480" s="16" t="s">
        <v>156</v>
      </c>
      <c r="D480" s="16" t="s">
        <v>140</v>
      </c>
      <c r="E480" s="21" t="s">
        <v>121</v>
      </c>
      <c r="F480" s="35"/>
      <c r="G480" s="64" t="s">
        <v>566</v>
      </c>
      <c r="H480" s="62">
        <f t="shared" ref="H480:J481" si="231">H481</f>
        <v>139981.5</v>
      </c>
      <c r="I480" s="62">
        <f t="shared" si="231"/>
        <v>134512.20000000001</v>
      </c>
      <c r="J480" s="62">
        <f t="shared" si="231"/>
        <v>134512.20000000001</v>
      </c>
    </row>
    <row r="481" spans="1:10" s="37" customFormat="1" ht="25.5" x14ac:dyDescent="0.2">
      <c r="A481" s="27"/>
      <c r="B481" s="70"/>
      <c r="C481" s="16" t="s">
        <v>156</v>
      </c>
      <c r="D481" s="16" t="s">
        <v>140</v>
      </c>
      <c r="E481" s="52" t="s">
        <v>122</v>
      </c>
      <c r="F481" s="35"/>
      <c r="G481" s="46" t="s">
        <v>62</v>
      </c>
      <c r="H481" s="99">
        <f>H482</f>
        <v>139981.5</v>
      </c>
      <c r="I481" s="99">
        <f t="shared" si="231"/>
        <v>134512.20000000001</v>
      </c>
      <c r="J481" s="99">
        <f t="shared" si="231"/>
        <v>134512.20000000001</v>
      </c>
    </row>
    <row r="482" spans="1:10" s="37" customFormat="1" ht="25.5" x14ac:dyDescent="0.2">
      <c r="A482" s="27"/>
      <c r="B482" s="70"/>
      <c r="C482" s="56" t="s">
        <v>156</v>
      </c>
      <c r="D482" s="56" t="s">
        <v>140</v>
      </c>
      <c r="E482" s="21" t="s">
        <v>433</v>
      </c>
      <c r="F482" s="35"/>
      <c r="G482" s="102" t="s">
        <v>435</v>
      </c>
      <c r="H482" s="99">
        <f>H483+H485+H487+H489+H491+H493</f>
        <v>139981.5</v>
      </c>
      <c r="I482" s="99">
        <f t="shared" ref="I482:J482" si="232">I483+I485+I487+I489+I491+I493</f>
        <v>134512.20000000001</v>
      </c>
      <c r="J482" s="99">
        <f t="shared" si="232"/>
        <v>134512.20000000001</v>
      </c>
    </row>
    <row r="483" spans="1:10" s="37" customFormat="1" ht="66.75" customHeight="1" x14ac:dyDescent="0.2">
      <c r="A483" s="27"/>
      <c r="B483" s="70"/>
      <c r="C483" s="56" t="s">
        <v>156</v>
      </c>
      <c r="D483" s="56" t="s">
        <v>140</v>
      </c>
      <c r="E483" s="57" t="s">
        <v>577</v>
      </c>
      <c r="F483" s="21"/>
      <c r="G483" s="103" t="s">
        <v>437</v>
      </c>
      <c r="H483" s="99">
        <f t="shared" ref="H483:J483" si="233">H484</f>
        <v>58939.1</v>
      </c>
      <c r="I483" s="99">
        <f t="shared" si="233"/>
        <v>58978.8</v>
      </c>
      <c r="J483" s="99">
        <f t="shared" si="233"/>
        <v>58978.8</v>
      </c>
    </row>
    <row r="484" spans="1:10" s="37" customFormat="1" ht="14.25" x14ac:dyDescent="0.2">
      <c r="A484" s="27"/>
      <c r="B484" s="70"/>
      <c r="C484" s="56" t="s">
        <v>156</v>
      </c>
      <c r="D484" s="56" t="s">
        <v>140</v>
      </c>
      <c r="E484" s="57" t="s">
        <v>577</v>
      </c>
      <c r="F484" s="21" t="s">
        <v>346</v>
      </c>
      <c r="G484" s="103" t="s">
        <v>345</v>
      </c>
      <c r="H484" s="99">
        <v>58939.1</v>
      </c>
      <c r="I484" s="99">
        <v>58978.8</v>
      </c>
      <c r="J484" s="99">
        <v>58978.8</v>
      </c>
    </row>
    <row r="485" spans="1:10" s="37" customFormat="1" ht="62.25" customHeight="1" x14ac:dyDescent="0.2">
      <c r="A485" s="27"/>
      <c r="B485" s="70"/>
      <c r="C485" s="56" t="s">
        <v>156</v>
      </c>
      <c r="D485" s="56" t="s">
        <v>140</v>
      </c>
      <c r="E485" s="57" t="s">
        <v>578</v>
      </c>
      <c r="F485" s="57"/>
      <c r="G485" s="103" t="s">
        <v>61</v>
      </c>
      <c r="H485" s="99">
        <f t="shared" ref="H485:J485" si="234">H486</f>
        <v>75533.399999999994</v>
      </c>
      <c r="I485" s="99">
        <f t="shared" si="234"/>
        <v>75533.399999999994</v>
      </c>
      <c r="J485" s="99">
        <f t="shared" si="234"/>
        <v>75533.399999999994</v>
      </c>
    </row>
    <row r="486" spans="1:10" s="37" customFormat="1" ht="14.25" x14ac:dyDescent="0.2">
      <c r="A486" s="27"/>
      <c r="B486" s="70"/>
      <c r="C486" s="56" t="s">
        <v>156</v>
      </c>
      <c r="D486" s="56" t="s">
        <v>140</v>
      </c>
      <c r="E486" s="57" t="s">
        <v>578</v>
      </c>
      <c r="F486" s="85" t="s">
        <v>346</v>
      </c>
      <c r="G486" s="103" t="s">
        <v>345</v>
      </c>
      <c r="H486" s="99">
        <v>75533.399999999994</v>
      </c>
      <c r="I486" s="99">
        <v>75533.399999999994</v>
      </c>
      <c r="J486" s="99">
        <v>75533.399999999994</v>
      </c>
    </row>
    <row r="487" spans="1:10" s="37" customFormat="1" ht="63.75" x14ac:dyDescent="0.2">
      <c r="A487" s="27"/>
      <c r="B487" s="70"/>
      <c r="C487" s="56" t="s">
        <v>156</v>
      </c>
      <c r="D487" s="56" t="s">
        <v>140</v>
      </c>
      <c r="E487" s="57" t="s">
        <v>718</v>
      </c>
      <c r="F487" s="21"/>
      <c r="G487" s="170" t="s">
        <v>719</v>
      </c>
      <c r="H487" s="99">
        <f t="shared" ref="H487:J487" si="235">H488</f>
        <v>1020</v>
      </c>
      <c r="I487" s="99">
        <f t="shared" si="235"/>
        <v>0</v>
      </c>
      <c r="J487" s="99">
        <f t="shared" si="235"/>
        <v>0</v>
      </c>
    </row>
    <row r="488" spans="1:10" s="37" customFormat="1" ht="14.25" x14ac:dyDescent="0.2">
      <c r="A488" s="27"/>
      <c r="B488" s="70"/>
      <c r="C488" s="56" t="s">
        <v>156</v>
      </c>
      <c r="D488" s="56" t="s">
        <v>140</v>
      </c>
      <c r="E488" s="57" t="s">
        <v>718</v>
      </c>
      <c r="F488" s="21" t="s">
        <v>346</v>
      </c>
      <c r="G488" s="103" t="s">
        <v>345</v>
      </c>
      <c r="H488" s="99">
        <v>1020</v>
      </c>
      <c r="I488" s="99">
        <v>0</v>
      </c>
      <c r="J488" s="99">
        <v>0</v>
      </c>
    </row>
    <row r="489" spans="1:10" s="37" customFormat="1" ht="51" x14ac:dyDescent="0.2">
      <c r="A489" s="27"/>
      <c r="B489" s="70"/>
      <c r="C489" s="56" t="s">
        <v>156</v>
      </c>
      <c r="D489" s="56" t="s">
        <v>140</v>
      </c>
      <c r="E489" s="21" t="s">
        <v>732</v>
      </c>
      <c r="F489" s="35"/>
      <c r="G489" s="120" t="s">
        <v>733</v>
      </c>
      <c r="H489" s="99">
        <f>H490</f>
        <v>830</v>
      </c>
      <c r="I489" s="99">
        <f>I490</f>
        <v>0</v>
      </c>
      <c r="J489" s="99">
        <f>J490</f>
        <v>0</v>
      </c>
    </row>
    <row r="490" spans="1:10" s="37" customFormat="1" ht="14.25" x14ac:dyDescent="0.2">
      <c r="A490" s="27"/>
      <c r="B490" s="70"/>
      <c r="C490" s="56" t="s">
        <v>156</v>
      </c>
      <c r="D490" s="56" t="s">
        <v>140</v>
      </c>
      <c r="E490" s="21" t="s">
        <v>732</v>
      </c>
      <c r="F490" s="21" t="s">
        <v>346</v>
      </c>
      <c r="G490" s="103" t="s">
        <v>345</v>
      </c>
      <c r="H490" s="99">
        <v>830</v>
      </c>
      <c r="I490" s="99">
        <v>0</v>
      </c>
      <c r="J490" s="99"/>
    </row>
    <row r="491" spans="1:10" s="37" customFormat="1" ht="51" x14ac:dyDescent="0.2">
      <c r="A491" s="27"/>
      <c r="B491" s="70"/>
      <c r="C491" s="56" t="s">
        <v>156</v>
      </c>
      <c r="D491" s="56" t="s">
        <v>140</v>
      </c>
      <c r="E491" s="21" t="s">
        <v>742</v>
      </c>
      <c r="F491" s="21"/>
      <c r="G491" s="170" t="s">
        <v>743</v>
      </c>
      <c r="H491" s="99">
        <f>H492</f>
        <v>3317.3</v>
      </c>
      <c r="I491" s="99">
        <f>I492</f>
        <v>0</v>
      </c>
      <c r="J491" s="99">
        <f>J492</f>
        <v>0</v>
      </c>
    </row>
    <row r="492" spans="1:10" s="37" customFormat="1" ht="14.25" x14ac:dyDescent="0.2">
      <c r="A492" s="27"/>
      <c r="B492" s="70"/>
      <c r="C492" s="56" t="s">
        <v>156</v>
      </c>
      <c r="D492" s="56" t="s">
        <v>140</v>
      </c>
      <c r="E492" s="21" t="s">
        <v>742</v>
      </c>
      <c r="F492" s="21" t="s">
        <v>346</v>
      </c>
      <c r="G492" s="103" t="s">
        <v>345</v>
      </c>
      <c r="H492" s="99">
        <v>3317.3</v>
      </c>
      <c r="I492" s="99">
        <v>0</v>
      </c>
      <c r="J492" s="99"/>
    </row>
    <row r="493" spans="1:10" s="37" customFormat="1" ht="51" x14ac:dyDescent="0.2">
      <c r="A493" s="27"/>
      <c r="B493" s="70"/>
      <c r="C493" s="56" t="s">
        <v>156</v>
      </c>
      <c r="D493" s="56" t="s">
        <v>140</v>
      </c>
      <c r="E493" s="57" t="s">
        <v>884</v>
      </c>
      <c r="F493" s="21"/>
      <c r="G493" s="103" t="s">
        <v>886</v>
      </c>
      <c r="H493" s="99">
        <f>H494</f>
        <v>341.7</v>
      </c>
      <c r="I493" s="99">
        <f t="shared" ref="I493:J493" si="236">I494</f>
        <v>0</v>
      </c>
      <c r="J493" s="99">
        <f t="shared" si="236"/>
        <v>0</v>
      </c>
    </row>
    <row r="494" spans="1:10" s="37" customFormat="1" ht="14.25" x14ac:dyDescent="0.2">
      <c r="A494" s="27"/>
      <c r="B494" s="70"/>
      <c r="C494" s="56" t="s">
        <v>156</v>
      </c>
      <c r="D494" s="56" t="s">
        <v>140</v>
      </c>
      <c r="E494" s="57" t="s">
        <v>884</v>
      </c>
      <c r="F494" s="21" t="s">
        <v>346</v>
      </c>
      <c r="G494" s="103" t="s">
        <v>345</v>
      </c>
      <c r="H494" s="99">
        <v>341.7</v>
      </c>
      <c r="I494" s="99">
        <v>0</v>
      </c>
      <c r="J494" s="99">
        <v>0</v>
      </c>
    </row>
    <row r="495" spans="1:10" s="37" customFormat="1" ht="14.25" x14ac:dyDescent="0.2">
      <c r="A495" s="27"/>
      <c r="B495" s="70"/>
      <c r="C495" s="35" t="s">
        <v>156</v>
      </c>
      <c r="D495" s="35" t="s">
        <v>141</v>
      </c>
      <c r="E495" s="35"/>
      <c r="F495" s="35"/>
      <c r="G495" s="45" t="s">
        <v>160</v>
      </c>
      <c r="H495" s="42">
        <f>H496+H521</f>
        <v>326791.59999999992</v>
      </c>
      <c r="I495" s="42">
        <f>I496+I521</f>
        <v>317166.69999999995</v>
      </c>
      <c r="J495" s="42">
        <f>J496+J521</f>
        <v>318917.89999999997</v>
      </c>
    </row>
    <row r="496" spans="1:10" s="37" customFormat="1" ht="41.25" customHeight="1" x14ac:dyDescent="0.25">
      <c r="A496" s="27"/>
      <c r="B496" s="70"/>
      <c r="C496" s="16" t="s">
        <v>156</v>
      </c>
      <c r="D496" s="16" t="s">
        <v>141</v>
      </c>
      <c r="E496" s="21" t="s">
        <v>121</v>
      </c>
      <c r="F496" s="35"/>
      <c r="G496" s="64" t="s">
        <v>566</v>
      </c>
      <c r="H496" s="65">
        <f t="shared" ref="H496:J496" si="237">H497</f>
        <v>326591.59999999992</v>
      </c>
      <c r="I496" s="65">
        <f t="shared" si="237"/>
        <v>317166.69999999995</v>
      </c>
      <c r="J496" s="65">
        <f t="shared" si="237"/>
        <v>318917.89999999997</v>
      </c>
    </row>
    <row r="497" spans="1:10" s="37" customFormat="1" ht="25.5" x14ac:dyDescent="0.2">
      <c r="A497" s="27"/>
      <c r="B497" s="70"/>
      <c r="C497" s="47" t="s">
        <v>156</v>
      </c>
      <c r="D497" s="47" t="s">
        <v>141</v>
      </c>
      <c r="E497" s="52" t="s">
        <v>122</v>
      </c>
      <c r="F497" s="35"/>
      <c r="G497" s="46" t="s">
        <v>62</v>
      </c>
      <c r="H497" s="58">
        <f>H498+H501+H518</f>
        <v>326591.59999999992</v>
      </c>
      <c r="I497" s="58">
        <f>I498+I501+I518</f>
        <v>317166.69999999995</v>
      </c>
      <c r="J497" s="58">
        <f>J498+J501+J518</f>
        <v>318917.89999999997</v>
      </c>
    </row>
    <row r="498" spans="1:10" s="37" customFormat="1" ht="25.5" x14ac:dyDescent="0.2">
      <c r="A498" s="27"/>
      <c r="B498" s="70"/>
      <c r="C498" s="56" t="s">
        <v>156</v>
      </c>
      <c r="D498" s="94" t="s">
        <v>141</v>
      </c>
      <c r="E498" s="21" t="s">
        <v>572</v>
      </c>
      <c r="F498" s="35"/>
      <c r="G498" s="102" t="s">
        <v>432</v>
      </c>
      <c r="H498" s="99">
        <f>H499</f>
        <v>16014.6</v>
      </c>
      <c r="I498" s="99">
        <f t="shared" ref="I498:J498" si="238">I499</f>
        <v>16014.6</v>
      </c>
      <c r="J498" s="99">
        <f t="shared" si="238"/>
        <v>16014.6</v>
      </c>
    </row>
    <row r="499" spans="1:10" s="37" customFormat="1" ht="51" x14ac:dyDescent="0.2">
      <c r="A499" s="27"/>
      <c r="B499" s="70"/>
      <c r="C499" s="56" t="s">
        <v>156</v>
      </c>
      <c r="D499" s="94" t="s">
        <v>141</v>
      </c>
      <c r="E499" s="57" t="s">
        <v>749</v>
      </c>
      <c r="F499" s="21"/>
      <c r="G499" s="103" t="s">
        <v>750</v>
      </c>
      <c r="H499" s="99">
        <f t="shared" ref="H499:J499" si="239">H500</f>
        <v>16014.6</v>
      </c>
      <c r="I499" s="99">
        <f t="shared" si="239"/>
        <v>16014.6</v>
      </c>
      <c r="J499" s="99">
        <f t="shared" si="239"/>
        <v>16014.6</v>
      </c>
    </row>
    <row r="500" spans="1:10" s="37" customFormat="1" ht="14.25" x14ac:dyDescent="0.2">
      <c r="A500" s="27"/>
      <c r="B500" s="70"/>
      <c r="C500" s="56" t="s">
        <v>156</v>
      </c>
      <c r="D500" s="94" t="s">
        <v>141</v>
      </c>
      <c r="E500" s="57" t="s">
        <v>749</v>
      </c>
      <c r="F500" s="21" t="s">
        <v>346</v>
      </c>
      <c r="G500" s="103" t="s">
        <v>345</v>
      </c>
      <c r="H500" s="99">
        <v>16014.6</v>
      </c>
      <c r="I500" s="99">
        <v>16014.6</v>
      </c>
      <c r="J500" s="99">
        <v>16014.6</v>
      </c>
    </row>
    <row r="501" spans="1:10" s="37" customFormat="1" ht="25.5" x14ac:dyDescent="0.2">
      <c r="A501" s="27"/>
      <c r="B501" s="70"/>
      <c r="C501" s="16" t="s">
        <v>156</v>
      </c>
      <c r="D501" s="16" t="s">
        <v>141</v>
      </c>
      <c r="E501" s="21" t="s">
        <v>433</v>
      </c>
      <c r="F501" s="35"/>
      <c r="G501" s="102" t="s">
        <v>435</v>
      </c>
      <c r="H501" s="99">
        <f>H502+H504+H506+H508+H510+H512+H514+H516</f>
        <v>293224.39999999997</v>
      </c>
      <c r="I501" s="99">
        <f t="shared" ref="I501:J501" si="240">I502+I504+I506+I508+I510+I512+I514+I516</f>
        <v>282982.8</v>
      </c>
      <c r="J501" s="99">
        <f t="shared" si="240"/>
        <v>284887.89999999997</v>
      </c>
    </row>
    <row r="502" spans="1:10" s="37" customFormat="1" ht="63.75" x14ac:dyDescent="0.2">
      <c r="A502" s="27"/>
      <c r="B502" s="70"/>
      <c r="C502" s="56" t="s">
        <v>156</v>
      </c>
      <c r="D502" s="94" t="s">
        <v>141</v>
      </c>
      <c r="E502" s="21" t="s">
        <v>574</v>
      </c>
      <c r="F502" s="35"/>
      <c r="G502" s="120" t="s">
        <v>436</v>
      </c>
      <c r="H502" s="99">
        <f>H503</f>
        <v>1676.5</v>
      </c>
      <c r="I502" s="99">
        <f>I503</f>
        <v>0</v>
      </c>
      <c r="J502" s="99">
        <f>J503</f>
        <v>0</v>
      </c>
    </row>
    <row r="503" spans="1:10" s="37" customFormat="1" ht="14.25" x14ac:dyDescent="0.2">
      <c r="A503" s="27"/>
      <c r="B503" s="70"/>
      <c r="C503" s="56" t="s">
        <v>156</v>
      </c>
      <c r="D503" s="94" t="s">
        <v>141</v>
      </c>
      <c r="E503" s="21" t="s">
        <v>574</v>
      </c>
      <c r="F503" s="21" t="s">
        <v>346</v>
      </c>
      <c r="G503" s="103" t="s">
        <v>345</v>
      </c>
      <c r="H503" s="99">
        <v>1676.5</v>
      </c>
      <c r="I503" s="99">
        <v>0</v>
      </c>
      <c r="J503" s="99">
        <v>0</v>
      </c>
    </row>
    <row r="504" spans="1:10" s="37" customFormat="1" ht="51" x14ac:dyDescent="0.2">
      <c r="A504" s="27"/>
      <c r="B504" s="70"/>
      <c r="C504" s="16" t="s">
        <v>156</v>
      </c>
      <c r="D504" s="16" t="s">
        <v>141</v>
      </c>
      <c r="E504" s="21" t="s">
        <v>703</v>
      </c>
      <c r="F504" s="57"/>
      <c r="G504" s="120" t="s">
        <v>704</v>
      </c>
      <c r="H504" s="99">
        <f t="shared" ref="H504:J504" si="241">H505</f>
        <v>1247.0999999999999</v>
      </c>
      <c r="I504" s="99">
        <f t="shared" si="241"/>
        <v>0</v>
      </c>
      <c r="J504" s="99">
        <f t="shared" si="241"/>
        <v>0</v>
      </c>
    </row>
    <row r="505" spans="1:10" s="37" customFormat="1" ht="14.25" x14ac:dyDescent="0.2">
      <c r="A505" s="27"/>
      <c r="B505" s="70"/>
      <c r="C505" s="16" t="s">
        <v>156</v>
      </c>
      <c r="D505" s="16" t="s">
        <v>141</v>
      </c>
      <c r="E505" s="21" t="s">
        <v>703</v>
      </c>
      <c r="F505" s="21" t="s">
        <v>346</v>
      </c>
      <c r="G505" s="103" t="s">
        <v>345</v>
      </c>
      <c r="H505" s="99">
        <v>1247.0999999999999</v>
      </c>
      <c r="I505" s="99">
        <v>0</v>
      </c>
      <c r="J505" s="99">
        <v>0</v>
      </c>
    </row>
    <row r="506" spans="1:10" s="37" customFormat="1" ht="76.5" x14ac:dyDescent="0.2">
      <c r="A506" s="27"/>
      <c r="B506" s="70"/>
      <c r="C506" s="16" t="s">
        <v>156</v>
      </c>
      <c r="D506" s="16" t="s">
        <v>141</v>
      </c>
      <c r="E506" s="57" t="s">
        <v>575</v>
      </c>
      <c r="F506" s="21"/>
      <c r="G506" s="103" t="s">
        <v>189</v>
      </c>
      <c r="H506" s="99">
        <f t="shared" ref="H506:J506" si="242">H507</f>
        <v>15127.4</v>
      </c>
      <c r="I506" s="99">
        <f t="shared" si="242"/>
        <v>15703.5</v>
      </c>
      <c r="J506" s="99">
        <f t="shared" si="242"/>
        <v>15703.5</v>
      </c>
    </row>
    <row r="507" spans="1:10" s="37" customFormat="1" ht="14.25" x14ac:dyDescent="0.2">
      <c r="A507" s="27"/>
      <c r="B507" s="70"/>
      <c r="C507" s="16" t="s">
        <v>156</v>
      </c>
      <c r="D507" s="16" t="s">
        <v>141</v>
      </c>
      <c r="E507" s="57" t="s">
        <v>575</v>
      </c>
      <c r="F507" s="21" t="s">
        <v>346</v>
      </c>
      <c r="G507" s="103" t="s">
        <v>345</v>
      </c>
      <c r="H507" s="99">
        <v>15127.4</v>
      </c>
      <c r="I507" s="99">
        <v>15703.5</v>
      </c>
      <c r="J507" s="99">
        <v>15703.5</v>
      </c>
    </row>
    <row r="508" spans="1:10" s="37" customFormat="1" ht="63.75" x14ac:dyDescent="0.2">
      <c r="A508" s="27"/>
      <c r="B508" s="70"/>
      <c r="C508" s="16" t="s">
        <v>156</v>
      </c>
      <c r="D508" s="16" t="s">
        <v>141</v>
      </c>
      <c r="E508" s="57" t="s">
        <v>576</v>
      </c>
      <c r="F508" s="21"/>
      <c r="G508" s="103" t="s">
        <v>444</v>
      </c>
      <c r="H508" s="99">
        <f t="shared" ref="H508:J508" si="243">H509</f>
        <v>74196.899999999994</v>
      </c>
      <c r="I508" s="99">
        <f t="shared" si="243"/>
        <v>68841.600000000006</v>
      </c>
      <c r="J508" s="99">
        <f t="shared" si="243"/>
        <v>70746.7</v>
      </c>
    </row>
    <row r="509" spans="1:10" s="37" customFormat="1" ht="14.25" x14ac:dyDescent="0.2">
      <c r="A509" s="27"/>
      <c r="B509" s="70"/>
      <c r="C509" s="16" t="s">
        <v>156</v>
      </c>
      <c r="D509" s="16" t="s">
        <v>141</v>
      </c>
      <c r="E509" s="57" t="s">
        <v>576</v>
      </c>
      <c r="F509" s="21" t="s">
        <v>346</v>
      </c>
      <c r="G509" s="103" t="s">
        <v>345</v>
      </c>
      <c r="H509" s="99">
        <v>74196.899999999994</v>
      </c>
      <c r="I509" s="99">
        <v>68841.600000000006</v>
      </c>
      <c r="J509" s="99">
        <v>70746.7</v>
      </c>
    </row>
    <row r="510" spans="1:10" s="37" customFormat="1" ht="63.75" x14ac:dyDescent="0.2">
      <c r="A510" s="27"/>
      <c r="B510" s="70"/>
      <c r="C510" s="16" t="s">
        <v>156</v>
      </c>
      <c r="D510" s="16" t="s">
        <v>141</v>
      </c>
      <c r="E510" s="57" t="s">
        <v>580</v>
      </c>
      <c r="F510" s="21"/>
      <c r="G510" s="103" t="s">
        <v>445</v>
      </c>
      <c r="H510" s="99">
        <f t="shared" ref="H510:J510" si="244">H511</f>
        <v>193610.4</v>
      </c>
      <c r="I510" s="99">
        <f t="shared" si="244"/>
        <v>193610.4</v>
      </c>
      <c r="J510" s="99">
        <f t="shared" si="244"/>
        <v>193610.4</v>
      </c>
    </row>
    <row r="511" spans="1:10" s="37" customFormat="1" ht="14.25" x14ac:dyDescent="0.2">
      <c r="A511" s="27"/>
      <c r="B511" s="70"/>
      <c r="C511" s="16" t="s">
        <v>156</v>
      </c>
      <c r="D511" s="16" t="s">
        <v>141</v>
      </c>
      <c r="E511" s="57" t="s">
        <v>580</v>
      </c>
      <c r="F511" s="21" t="s">
        <v>346</v>
      </c>
      <c r="G511" s="103" t="s">
        <v>345</v>
      </c>
      <c r="H511" s="99">
        <v>193610.4</v>
      </c>
      <c r="I511" s="99">
        <v>193610.4</v>
      </c>
      <c r="J511" s="99">
        <v>193610.4</v>
      </c>
    </row>
    <row r="512" spans="1:10" s="37" customFormat="1" ht="38.25" x14ac:dyDescent="0.2">
      <c r="A512" s="27"/>
      <c r="B512" s="70"/>
      <c r="C512" s="16" t="s">
        <v>156</v>
      </c>
      <c r="D512" s="16" t="s">
        <v>141</v>
      </c>
      <c r="E512" s="57" t="s">
        <v>583</v>
      </c>
      <c r="F512" s="21"/>
      <c r="G512" s="103" t="s">
        <v>489</v>
      </c>
      <c r="H512" s="99">
        <f t="shared" ref="H512:J512" si="245">H513</f>
        <v>4827.3</v>
      </c>
      <c r="I512" s="99">
        <f t="shared" si="245"/>
        <v>4827.3</v>
      </c>
      <c r="J512" s="99">
        <f t="shared" si="245"/>
        <v>4827.3</v>
      </c>
    </row>
    <row r="513" spans="1:10" s="37" customFormat="1" ht="14.25" x14ac:dyDescent="0.2">
      <c r="A513" s="27"/>
      <c r="B513" s="70"/>
      <c r="C513" s="16" t="s">
        <v>156</v>
      </c>
      <c r="D513" s="16" t="s">
        <v>141</v>
      </c>
      <c r="E513" s="57" t="s">
        <v>583</v>
      </c>
      <c r="F513" s="21" t="s">
        <v>346</v>
      </c>
      <c r="G513" s="103" t="s">
        <v>345</v>
      </c>
      <c r="H513" s="99">
        <v>4827.3</v>
      </c>
      <c r="I513" s="99">
        <v>4827.3</v>
      </c>
      <c r="J513" s="99">
        <v>4827.3</v>
      </c>
    </row>
    <row r="514" spans="1:10" s="37" customFormat="1" ht="63.75" x14ac:dyDescent="0.2">
      <c r="A514" s="27"/>
      <c r="B514" s="70"/>
      <c r="C514" s="16" t="s">
        <v>156</v>
      </c>
      <c r="D514" s="16" t="s">
        <v>141</v>
      </c>
      <c r="E514" s="57" t="s">
        <v>720</v>
      </c>
      <c r="F514" s="57"/>
      <c r="G514" s="170" t="s">
        <v>721</v>
      </c>
      <c r="H514" s="99">
        <f t="shared" ref="H514:J514" si="246">H515</f>
        <v>2030</v>
      </c>
      <c r="I514" s="99">
        <f t="shared" si="246"/>
        <v>0</v>
      </c>
      <c r="J514" s="99">
        <f t="shared" si="246"/>
        <v>0</v>
      </c>
    </row>
    <row r="515" spans="1:10" s="37" customFormat="1" ht="14.25" x14ac:dyDescent="0.2">
      <c r="A515" s="27"/>
      <c r="B515" s="70"/>
      <c r="C515" s="16" t="s">
        <v>156</v>
      </c>
      <c r="D515" s="16" t="s">
        <v>141</v>
      </c>
      <c r="E515" s="57" t="s">
        <v>720</v>
      </c>
      <c r="F515" s="21" t="s">
        <v>346</v>
      </c>
      <c r="G515" s="103" t="s">
        <v>345</v>
      </c>
      <c r="H515" s="99">
        <v>2030</v>
      </c>
      <c r="I515" s="99">
        <v>0</v>
      </c>
      <c r="J515" s="99">
        <v>0</v>
      </c>
    </row>
    <row r="516" spans="1:10" s="37" customFormat="1" ht="38.25" x14ac:dyDescent="0.2">
      <c r="A516" s="27"/>
      <c r="B516" s="70"/>
      <c r="C516" s="16" t="s">
        <v>156</v>
      </c>
      <c r="D516" s="16" t="s">
        <v>141</v>
      </c>
      <c r="E516" s="57" t="s">
        <v>883</v>
      </c>
      <c r="F516" s="21"/>
      <c r="G516" s="103" t="s">
        <v>885</v>
      </c>
      <c r="H516" s="99">
        <f>H517</f>
        <v>508.8</v>
      </c>
      <c r="I516" s="99">
        <f t="shared" ref="I516:J516" si="247">I517</f>
        <v>0</v>
      </c>
      <c r="J516" s="99">
        <f t="shared" si="247"/>
        <v>0</v>
      </c>
    </row>
    <row r="517" spans="1:10" s="37" customFormat="1" ht="14.25" x14ac:dyDescent="0.2">
      <c r="A517" s="27"/>
      <c r="B517" s="70"/>
      <c r="C517" s="16" t="s">
        <v>156</v>
      </c>
      <c r="D517" s="16" t="s">
        <v>141</v>
      </c>
      <c r="E517" s="57" t="s">
        <v>883</v>
      </c>
      <c r="F517" s="21" t="s">
        <v>346</v>
      </c>
      <c r="G517" s="103" t="s">
        <v>345</v>
      </c>
      <c r="H517" s="99">
        <v>508.8</v>
      </c>
      <c r="I517" s="99">
        <v>0</v>
      </c>
      <c r="J517" s="99">
        <v>0</v>
      </c>
    </row>
    <row r="518" spans="1:10" s="37" customFormat="1" ht="63.75" x14ac:dyDescent="0.2">
      <c r="A518" s="27"/>
      <c r="B518" s="70"/>
      <c r="C518" s="85" t="s">
        <v>156</v>
      </c>
      <c r="D518" s="16" t="s">
        <v>141</v>
      </c>
      <c r="E518" s="21" t="s">
        <v>449</v>
      </c>
      <c r="F518" s="57"/>
      <c r="G518" s="102" t="s">
        <v>448</v>
      </c>
      <c r="H518" s="41">
        <f>H519</f>
        <v>17352.599999999999</v>
      </c>
      <c r="I518" s="41">
        <f t="shared" ref="I518:J518" si="248">I519</f>
        <v>18169.3</v>
      </c>
      <c r="J518" s="41">
        <f t="shared" si="248"/>
        <v>18015.399999999998</v>
      </c>
    </row>
    <row r="519" spans="1:10" s="37" customFormat="1" ht="63.75" x14ac:dyDescent="0.2">
      <c r="A519" s="27"/>
      <c r="B519" s="70"/>
      <c r="C519" s="16" t="s">
        <v>156</v>
      </c>
      <c r="D519" s="16" t="s">
        <v>141</v>
      </c>
      <c r="E519" s="57" t="s">
        <v>747</v>
      </c>
      <c r="F519" s="57"/>
      <c r="G519" s="103" t="s">
        <v>748</v>
      </c>
      <c r="H519" s="104">
        <f t="shared" ref="H519:J519" si="249">H520</f>
        <v>17352.599999999999</v>
      </c>
      <c r="I519" s="104">
        <f t="shared" si="249"/>
        <v>18169.3</v>
      </c>
      <c r="J519" s="104">
        <f t="shared" si="249"/>
        <v>18015.399999999998</v>
      </c>
    </row>
    <row r="520" spans="1:10" s="37" customFormat="1" ht="14.25" x14ac:dyDescent="0.2">
      <c r="A520" s="27"/>
      <c r="B520" s="70"/>
      <c r="C520" s="16" t="s">
        <v>156</v>
      </c>
      <c r="D520" s="16" t="s">
        <v>141</v>
      </c>
      <c r="E520" s="57" t="s">
        <v>747</v>
      </c>
      <c r="F520" s="57" t="s">
        <v>346</v>
      </c>
      <c r="G520" s="103" t="s">
        <v>345</v>
      </c>
      <c r="H520" s="104">
        <f>1530.1+15822.5</f>
        <v>17352.599999999999</v>
      </c>
      <c r="I520" s="104">
        <f>1578.8+16590.5</f>
        <v>18169.3</v>
      </c>
      <c r="J520" s="104">
        <f>1578.8+16436.6</f>
        <v>18015.399999999998</v>
      </c>
    </row>
    <row r="521" spans="1:10" s="37" customFormat="1" ht="25.5" x14ac:dyDescent="0.2">
      <c r="A521" s="27"/>
      <c r="B521" s="70"/>
      <c r="C521" s="5" t="s">
        <v>156</v>
      </c>
      <c r="D521" s="5" t="s">
        <v>141</v>
      </c>
      <c r="E521" s="87">
        <v>9900000000</v>
      </c>
      <c r="F521" s="73"/>
      <c r="G521" s="158" t="s">
        <v>203</v>
      </c>
      <c r="H521" s="101">
        <f t="shared" ref="H521:J522" si="250">H522</f>
        <v>200</v>
      </c>
      <c r="I521" s="101">
        <f t="shared" si="250"/>
        <v>0</v>
      </c>
      <c r="J521" s="101">
        <f t="shared" si="250"/>
        <v>0</v>
      </c>
    </row>
    <row r="522" spans="1:10" s="37" customFormat="1" ht="25.5" x14ac:dyDescent="0.2">
      <c r="A522" s="27"/>
      <c r="B522" s="70"/>
      <c r="C522" s="16" t="s">
        <v>156</v>
      </c>
      <c r="D522" s="16" t="s">
        <v>141</v>
      </c>
      <c r="E522" s="85" t="s">
        <v>32</v>
      </c>
      <c r="F522" s="85"/>
      <c r="G522" s="105" t="s">
        <v>56</v>
      </c>
      <c r="H522" s="104">
        <f>H523</f>
        <v>200</v>
      </c>
      <c r="I522" s="104">
        <f t="shared" si="250"/>
        <v>0</v>
      </c>
      <c r="J522" s="104">
        <f t="shared" si="250"/>
        <v>0</v>
      </c>
    </row>
    <row r="523" spans="1:10" s="37" customFormat="1" ht="38.25" x14ac:dyDescent="0.2">
      <c r="A523" s="27"/>
      <c r="B523" s="70"/>
      <c r="C523" s="16" t="s">
        <v>156</v>
      </c>
      <c r="D523" s="16" t="s">
        <v>141</v>
      </c>
      <c r="E523" s="85" t="s">
        <v>649</v>
      </c>
      <c r="F523" s="16"/>
      <c r="G523" s="54" t="s">
        <v>607</v>
      </c>
      <c r="H523" s="41">
        <f>SUM(H524:H524)</f>
        <v>200</v>
      </c>
      <c r="I523" s="41">
        <f>SUM(I524:I524)</f>
        <v>0</v>
      </c>
      <c r="J523" s="41">
        <f>SUM(J524:J524)</f>
        <v>0</v>
      </c>
    </row>
    <row r="524" spans="1:10" s="37" customFormat="1" ht="14.25" x14ac:dyDescent="0.2">
      <c r="A524" s="27"/>
      <c r="B524" s="70"/>
      <c r="C524" s="16" t="s">
        <v>156</v>
      </c>
      <c r="D524" s="16" t="s">
        <v>141</v>
      </c>
      <c r="E524" s="85" t="s">
        <v>649</v>
      </c>
      <c r="F524" s="21" t="s">
        <v>346</v>
      </c>
      <c r="G524" s="103" t="s">
        <v>345</v>
      </c>
      <c r="H524" s="39">
        <v>200</v>
      </c>
      <c r="I524" s="39">
        <v>0</v>
      </c>
      <c r="J524" s="39">
        <v>0</v>
      </c>
    </row>
    <row r="525" spans="1:10" s="37" customFormat="1" ht="14.25" x14ac:dyDescent="0.2">
      <c r="A525" s="27"/>
      <c r="B525" s="70"/>
      <c r="C525" s="35" t="s">
        <v>156</v>
      </c>
      <c r="D525" s="35" t="s">
        <v>145</v>
      </c>
      <c r="E525" s="35"/>
      <c r="F525" s="35"/>
      <c r="G525" s="46" t="s">
        <v>226</v>
      </c>
      <c r="H525" s="42">
        <f>H526+H544</f>
        <v>39396.6</v>
      </c>
      <c r="I525" s="42">
        <f t="shared" ref="I525:J525" si="251">I526+I544</f>
        <v>36030.899999999994</v>
      </c>
      <c r="J525" s="42">
        <f t="shared" si="251"/>
        <v>36030.899999999994</v>
      </c>
    </row>
    <row r="526" spans="1:10" s="37" customFormat="1" ht="37.5" customHeight="1" x14ac:dyDescent="0.2">
      <c r="A526" s="27"/>
      <c r="B526" s="70"/>
      <c r="C526" s="5" t="s">
        <v>156</v>
      </c>
      <c r="D526" s="5" t="s">
        <v>145</v>
      </c>
      <c r="E526" s="73" t="s">
        <v>121</v>
      </c>
      <c r="F526" s="21"/>
      <c r="G526" s="64" t="s">
        <v>566</v>
      </c>
      <c r="H526" s="62">
        <f t="shared" ref="H526:J526" si="252">H527</f>
        <v>39296.6</v>
      </c>
      <c r="I526" s="62">
        <f t="shared" si="252"/>
        <v>36030.899999999994</v>
      </c>
      <c r="J526" s="62">
        <f t="shared" si="252"/>
        <v>36030.899999999994</v>
      </c>
    </row>
    <row r="527" spans="1:10" s="37" customFormat="1" ht="25.5" x14ac:dyDescent="0.2">
      <c r="A527" s="27"/>
      <c r="B527" s="70"/>
      <c r="C527" s="47" t="s">
        <v>156</v>
      </c>
      <c r="D527" s="47" t="s">
        <v>145</v>
      </c>
      <c r="E527" s="52" t="s">
        <v>122</v>
      </c>
      <c r="F527" s="35"/>
      <c r="G527" s="46" t="s">
        <v>62</v>
      </c>
      <c r="H527" s="58">
        <f t="shared" ref="H527:I527" si="253">H528+H533</f>
        <v>39296.6</v>
      </c>
      <c r="I527" s="58">
        <f t="shared" si="253"/>
        <v>36030.899999999994</v>
      </c>
      <c r="J527" s="58">
        <f t="shared" ref="J527" si="254">J528+J533</f>
        <v>36030.899999999994</v>
      </c>
    </row>
    <row r="528" spans="1:10" s="37" customFormat="1" ht="63.75" x14ac:dyDescent="0.2">
      <c r="A528" s="27"/>
      <c r="B528" s="70"/>
      <c r="C528" s="85" t="s">
        <v>156</v>
      </c>
      <c r="D528" s="85" t="s">
        <v>145</v>
      </c>
      <c r="E528" s="21" t="s">
        <v>449</v>
      </c>
      <c r="F528" s="57"/>
      <c r="G528" s="102" t="s">
        <v>448</v>
      </c>
      <c r="H528" s="99">
        <f t="shared" ref="H528:I528" si="255">H529+H531</f>
        <v>780</v>
      </c>
      <c r="I528" s="99">
        <f t="shared" si="255"/>
        <v>250</v>
      </c>
      <c r="J528" s="99">
        <f t="shared" ref="J528" si="256">J529+J531</f>
        <v>250</v>
      </c>
    </row>
    <row r="529" spans="1:10" s="37" customFormat="1" ht="26.25" customHeight="1" x14ac:dyDescent="0.2">
      <c r="A529" s="27"/>
      <c r="B529" s="70"/>
      <c r="C529" s="85" t="s">
        <v>156</v>
      </c>
      <c r="D529" s="85" t="s">
        <v>145</v>
      </c>
      <c r="E529" s="57" t="s">
        <v>588</v>
      </c>
      <c r="F529" s="57"/>
      <c r="G529" s="103" t="s">
        <v>267</v>
      </c>
      <c r="H529" s="41">
        <f t="shared" ref="H529:J529" si="257">H530</f>
        <v>250</v>
      </c>
      <c r="I529" s="41">
        <f t="shared" si="257"/>
        <v>250</v>
      </c>
      <c r="J529" s="41">
        <f t="shared" si="257"/>
        <v>250</v>
      </c>
    </row>
    <row r="530" spans="1:10" s="37" customFormat="1" ht="14.25" x14ac:dyDescent="0.2">
      <c r="A530" s="27"/>
      <c r="B530" s="70"/>
      <c r="C530" s="85" t="s">
        <v>156</v>
      </c>
      <c r="D530" s="85" t="s">
        <v>145</v>
      </c>
      <c r="E530" s="57" t="s">
        <v>588</v>
      </c>
      <c r="F530" s="21" t="s">
        <v>346</v>
      </c>
      <c r="G530" s="103" t="s">
        <v>345</v>
      </c>
      <c r="H530" s="41">
        <v>250</v>
      </c>
      <c r="I530" s="41">
        <v>250</v>
      </c>
      <c r="J530" s="41">
        <v>250</v>
      </c>
    </row>
    <row r="531" spans="1:10" s="37" customFormat="1" ht="37.5" customHeight="1" x14ac:dyDescent="0.2">
      <c r="A531" s="27"/>
      <c r="B531" s="70"/>
      <c r="C531" s="85" t="s">
        <v>156</v>
      </c>
      <c r="D531" s="85" t="s">
        <v>145</v>
      </c>
      <c r="E531" s="57" t="s">
        <v>671</v>
      </c>
      <c r="F531" s="21"/>
      <c r="G531" s="54" t="s">
        <v>696</v>
      </c>
      <c r="H531" s="99">
        <f t="shared" ref="H531:J531" si="258">H532</f>
        <v>530</v>
      </c>
      <c r="I531" s="99">
        <f t="shared" si="258"/>
        <v>0</v>
      </c>
      <c r="J531" s="99">
        <f t="shared" si="258"/>
        <v>0</v>
      </c>
    </row>
    <row r="532" spans="1:10" s="37" customFormat="1" ht="14.25" x14ac:dyDescent="0.2">
      <c r="A532" s="27"/>
      <c r="B532" s="70"/>
      <c r="C532" s="85" t="s">
        <v>156</v>
      </c>
      <c r="D532" s="85" t="s">
        <v>145</v>
      </c>
      <c r="E532" s="57" t="s">
        <v>671</v>
      </c>
      <c r="F532" s="21" t="s">
        <v>346</v>
      </c>
      <c r="G532" s="103" t="s">
        <v>345</v>
      </c>
      <c r="H532" s="99">
        <v>530</v>
      </c>
      <c r="I532" s="99">
        <v>0</v>
      </c>
      <c r="J532" s="99">
        <v>0</v>
      </c>
    </row>
    <row r="533" spans="1:10" s="37" customFormat="1" ht="51" x14ac:dyDescent="0.2">
      <c r="A533" s="27"/>
      <c r="B533" s="70"/>
      <c r="C533" s="85" t="s">
        <v>156</v>
      </c>
      <c r="D533" s="85" t="s">
        <v>145</v>
      </c>
      <c r="E533" s="21" t="s">
        <v>450</v>
      </c>
      <c r="F533" s="21"/>
      <c r="G533" s="102" t="s">
        <v>475</v>
      </c>
      <c r="H533" s="41">
        <f>H534+H536+H538+H540+H542</f>
        <v>38516.6</v>
      </c>
      <c r="I533" s="41">
        <f t="shared" ref="I533:J533" si="259">I534+I536+I538+I540+I542</f>
        <v>35780.899999999994</v>
      </c>
      <c r="J533" s="41">
        <f t="shared" si="259"/>
        <v>35780.899999999994</v>
      </c>
    </row>
    <row r="534" spans="1:10" s="37" customFormat="1" ht="66" customHeight="1" x14ac:dyDescent="0.2">
      <c r="A534" s="27"/>
      <c r="B534" s="70"/>
      <c r="C534" s="85" t="s">
        <v>156</v>
      </c>
      <c r="D534" s="85" t="s">
        <v>145</v>
      </c>
      <c r="E534" s="57" t="s">
        <v>589</v>
      </c>
      <c r="F534" s="35"/>
      <c r="G534" s="103" t="s">
        <v>451</v>
      </c>
      <c r="H534" s="41">
        <f t="shared" ref="H534:J534" si="260">H535</f>
        <v>33248.300000000003</v>
      </c>
      <c r="I534" s="41">
        <f t="shared" si="260"/>
        <v>31119.3</v>
      </c>
      <c r="J534" s="41">
        <f t="shared" si="260"/>
        <v>31119.3</v>
      </c>
    </row>
    <row r="535" spans="1:10" s="37" customFormat="1" ht="14.25" x14ac:dyDescent="0.2">
      <c r="A535" s="27"/>
      <c r="B535" s="70"/>
      <c r="C535" s="85" t="s">
        <v>156</v>
      </c>
      <c r="D535" s="85" t="s">
        <v>145</v>
      </c>
      <c r="E535" s="57" t="s">
        <v>589</v>
      </c>
      <c r="F535" s="21" t="s">
        <v>346</v>
      </c>
      <c r="G535" s="103" t="s">
        <v>345</v>
      </c>
      <c r="H535" s="41">
        <v>33248.300000000003</v>
      </c>
      <c r="I535" s="41">
        <v>31119.3</v>
      </c>
      <c r="J535" s="41">
        <v>31119.3</v>
      </c>
    </row>
    <row r="536" spans="1:10" s="37" customFormat="1" ht="89.25" x14ac:dyDescent="0.2">
      <c r="A536" s="27"/>
      <c r="B536" s="70"/>
      <c r="C536" s="85" t="s">
        <v>156</v>
      </c>
      <c r="D536" s="85" t="s">
        <v>145</v>
      </c>
      <c r="E536" s="57" t="s">
        <v>591</v>
      </c>
      <c r="F536" s="21"/>
      <c r="G536" s="103" t="s">
        <v>508</v>
      </c>
      <c r="H536" s="41">
        <f t="shared" ref="H536:J536" si="261">H537</f>
        <v>4615.3999999999996</v>
      </c>
      <c r="I536" s="41">
        <f t="shared" si="261"/>
        <v>4615.3999999999996</v>
      </c>
      <c r="J536" s="41">
        <f t="shared" si="261"/>
        <v>4615.3999999999996</v>
      </c>
    </row>
    <row r="537" spans="1:10" s="37" customFormat="1" ht="14.25" x14ac:dyDescent="0.2">
      <c r="A537" s="27"/>
      <c r="B537" s="70"/>
      <c r="C537" s="85" t="s">
        <v>156</v>
      </c>
      <c r="D537" s="85" t="s">
        <v>145</v>
      </c>
      <c r="E537" s="57" t="s">
        <v>591</v>
      </c>
      <c r="F537" s="21" t="s">
        <v>346</v>
      </c>
      <c r="G537" s="103" t="s">
        <v>345</v>
      </c>
      <c r="H537" s="41">
        <v>4615.3999999999996</v>
      </c>
      <c r="I537" s="41">
        <v>4615.3999999999996</v>
      </c>
      <c r="J537" s="41">
        <v>4615.3999999999996</v>
      </c>
    </row>
    <row r="538" spans="1:10" s="37" customFormat="1" ht="38.25" x14ac:dyDescent="0.2">
      <c r="A538" s="27"/>
      <c r="B538" s="70"/>
      <c r="C538" s="115" t="s">
        <v>156</v>
      </c>
      <c r="D538" s="115" t="s">
        <v>145</v>
      </c>
      <c r="E538" s="132" t="s">
        <v>592</v>
      </c>
      <c r="F538" s="130"/>
      <c r="G538" s="103" t="s">
        <v>516</v>
      </c>
      <c r="H538" s="113">
        <f t="shared" ref="H538:J538" si="262">H539</f>
        <v>46.2</v>
      </c>
      <c r="I538" s="113">
        <f t="shared" si="262"/>
        <v>46.2</v>
      </c>
      <c r="J538" s="113">
        <f t="shared" si="262"/>
        <v>46.2</v>
      </c>
    </row>
    <row r="539" spans="1:10" s="37" customFormat="1" ht="14.25" x14ac:dyDescent="0.2">
      <c r="A539" s="27"/>
      <c r="B539" s="70"/>
      <c r="C539" s="115" t="s">
        <v>156</v>
      </c>
      <c r="D539" s="115" t="s">
        <v>145</v>
      </c>
      <c r="E539" s="132" t="s">
        <v>592</v>
      </c>
      <c r="F539" s="130" t="s">
        <v>346</v>
      </c>
      <c r="G539" s="103" t="s">
        <v>345</v>
      </c>
      <c r="H539" s="113">
        <v>46.2</v>
      </c>
      <c r="I539" s="113">
        <v>46.2</v>
      </c>
      <c r="J539" s="113">
        <v>46.2</v>
      </c>
    </row>
    <row r="540" spans="1:10" s="37" customFormat="1" ht="63.75" x14ac:dyDescent="0.2">
      <c r="A540" s="27"/>
      <c r="B540" s="70"/>
      <c r="C540" s="115" t="s">
        <v>156</v>
      </c>
      <c r="D540" s="115" t="s">
        <v>145</v>
      </c>
      <c r="E540" s="57" t="s">
        <v>879</v>
      </c>
      <c r="F540" s="57"/>
      <c r="G540" s="170" t="s">
        <v>906</v>
      </c>
      <c r="H540" s="113">
        <f>H541</f>
        <v>457.2</v>
      </c>
      <c r="I540" s="113">
        <f t="shared" ref="I540:J540" si="263">I541</f>
        <v>0</v>
      </c>
      <c r="J540" s="113">
        <f t="shared" si="263"/>
        <v>0</v>
      </c>
    </row>
    <row r="541" spans="1:10" s="37" customFormat="1" ht="14.25" x14ac:dyDescent="0.2">
      <c r="A541" s="27"/>
      <c r="B541" s="70"/>
      <c r="C541" s="115" t="s">
        <v>156</v>
      </c>
      <c r="D541" s="115" t="s">
        <v>145</v>
      </c>
      <c r="E541" s="57" t="s">
        <v>879</v>
      </c>
      <c r="F541" s="21" t="s">
        <v>346</v>
      </c>
      <c r="G541" s="103" t="s">
        <v>345</v>
      </c>
      <c r="H541" s="113">
        <v>457.2</v>
      </c>
      <c r="I541" s="113">
        <v>0</v>
      </c>
      <c r="J541" s="113">
        <v>0</v>
      </c>
    </row>
    <row r="542" spans="1:10" s="37" customFormat="1" ht="38.25" x14ac:dyDescent="0.2">
      <c r="A542" s="27"/>
      <c r="B542" s="70"/>
      <c r="C542" s="115" t="s">
        <v>156</v>
      </c>
      <c r="D542" s="115" t="s">
        <v>145</v>
      </c>
      <c r="E542" s="57" t="s">
        <v>887</v>
      </c>
      <c r="F542" s="21"/>
      <c r="G542" s="103" t="s">
        <v>888</v>
      </c>
      <c r="H542" s="113">
        <f>H543</f>
        <v>149.5</v>
      </c>
      <c r="I542" s="113">
        <f t="shared" ref="I542:J542" si="264">I543</f>
        <v>0</v>
      </c>
      <c r="J542" s="113">
        <f t="shared" si="264"/>
        <v>0</v>
      </c>
    </row>
    <row r="543" spans="1:10" s="37" customFormat="1" ht="14.25" x14ac:dyDescent="0.2">
      <c r="A543" s="27"/>
      <c r="B543" s="70"/>
      <c r="C543" s="115" t="s">
        <v>156</v>
      </c>
      <c r="D543" s="115" t="s">
        <v>145</v>
      </c>
      <c r="E543" s="57" t="s">
        <v>887</v>
      </c>
      <c r="F543" s="21" t="s">
        <v>346</v>
      </c>
      <c r="G543" s="103" t="s">
        <v>345</v>
      </c>
      <c r="H543" s="113">
        <v>149.5</v>
      </c>
      <c r="I543" s="113">
        <v>0</v>
      </c>
      <c r="J543" s="113">
        <v>0</v>
      </c>
    </row>
    <row r="544" spans="1:10" s="37" customFormat="1" ht="25.5" x14ac:dyDescent="0.2">
      <c r="A544" s="27"/>
      <c r="B544" s="70"/>
      <c r="C544" s="5" t="s">
        <v>156</v>
      </c>
      <c r="D544" s="5" t="s">
        <v>145</v>
      </c>
      <c r="E544" s="87">
        <v>9900000000</v>
      </c>
      <c r="F544" s="73"/>
      <c r="G544" s="158" t="s">
        <v>203</v>
      </c>
      <c r="H544" s="101">
        <f t="shared" ref="H544:J544" si="265">H545</f>
        <v>100</v>
      </c>
      <c r="I544" s="101">
        <f t="shared" si="265"/>
        <v>0</v>
      </c>
      <c r="J544" s="101">
        <f t="shared" si="265"/>
        <v>0</v>
      </c>
    </row>
    <row r="545" spans="1:10" s="37" customFormat="1" ht="25.5" x14ac:dyDescent="0.2">
      <c r="A545" s="27"/>
      <c r="B545" s="70"/>
      <c r="C545" s="16" t="s">
        <v>156</v>
      </c>
      <c r="D545" s="85" t="s">
        <v>145</v>
      </c>
      <c r="E545" s="85" t="s">
        <v>32</v>
      </c>
      <c r="F545" s="85"/>
      <c r="G545" s="105" t="s">
        <v>56</v>
      </c>
      <c r="H545" s="104">
        <f>H546</f>
        <v>100</v>
      </c>
      <c r="I545" s="104">
        <f>I546</f>
        <v>0</v>
      </c>
      <c r="J545" s="104">
        <f>J546</f>
        <v>0</v>
      </c>
    </row>
    <row r="546" spans="1:10" s="37" customFormat="1" ht="38.25" x14ac:dyDescent="0.2">
      <c r="A546" s="27"/>
      <c r="B546" s="70"/>
      <c r="C546" s="16" t="s">
        <v>156</v>
      </c>
      <c r="D546" s="85" t="s">
        <v>145</v>
      </c>
      <c r="E546" s="85" t="s">
        <v>649</v>
      </c>
      <c r="F546" s="16"/>
      <c r="G546" s="54" t="s">
        <v>607</v>
      </c>
      <c r="H546" s="41">
        <f t="shared" ref="H546:J546" si="266">SUM(H547:H547)</f>
        <v>100</v>
      </c>
      <c r="I546" s="41">
        <f t="shared" si="266"/>
        <v>0</v>
      </c>
      <c r="J546" s="41">
        <f t="shared" si="266"/>
        <v>0</v>
      </c>
    </row>
    <row r="547" spans="1:10" s="37" customFormat="1" ht="14.25" x14ac:dyDescent="0.2">
      <c r="A547" s="27"/>
      <c r="B547" s="70"/>
      <c r="C547" s="16" t="s">
        <v>156</v>
      </c>
      <c r="D547" s="85" t="s">
        <v>145</v>
      </c>
      <c r="E547" s="85" t="s">
        <v>649</v>
      </c>
      <c r="F547" s="21" t="s">
        <v>346</v>
      </c>
      <c r="G547" s="103" t="s">
        <v>345</v>
      </c>
      <c r="H547" s="39">
        <v>100</v>
      </c>
      <c r="I547" s="39">
        <v>0</v>
      </c>
      <c r="J547" s="39">
        <v>0</v>
      </c>
    </row>
    <row r="548" spans="1:10" s="36" customFormat="1" ht="38.25" x14ac:dyDescent="0.2">
      <c r="A548" s="27"/>
      <c r="B548" s="70"/>
      <c r="C548" s="35" t="s">
        <v>156</v>
      </c>
      <c r="D548" s="35" t="s">
        <v>147</v>
      </c>
      <c r="E548" s="35"/>
      <c r="F548" s="35"/>
      <c r="G548" s="46" t="s">
        <v>2</v>
      </c>
      <c r="H548" s="42">
        <f t="shared" ref="H548:J549" si="267">H549</f>
        <v>250</v>
      </c>
      <c r="I548" s="42">
        <f t="shared" si="267"/>
        <v>250</v>
      </c>
      <c r="J548" s="42">
        <f t="shared" si="267"/>
        <v>250</v>
      </c>
    </row>
    <row r="549" spans="1:10" s="36" customFormat="1" ht="39.75" customHeight="1" x14ac:dyDescent="0.2">
      <c r="A549" s="27"/>
      <c r="B549" s="70"/>
      <c r="C549" s="16" t="s">
        <v>156</v>
      </c>
      <c r="D549" s="16" t="s">
        <v>147</v>
      </c>
      <c r="E549" s="21" t="s">
        <v>121</v>
      </c>
      <c r="F549" s="35"/>
      <c r="G549" s="64" t="s">
        <v>566</v>
      </c>
      <c r="H549" s="62">
        <f t="shared" si="267"/>
        <v>250</v>
      </c>
      <c r="I549" s="62">
        <f t="shared" si="267"/>
        <v>250</v>
      </c>
      <c r="J549" s="62">
        <f t="shared" si="267"/>
        <v>250</v>
      </c>
    </row>
    <row r="550" spans="1:10" s="36" customFormat="1" ht="25.5" x14ac:dyDescent="0.2">
      <c r="A550" s="27"/>
      <c r="B550" s="70"/>
      <c r="C550" s="16" t="s">
        <v>156</v>
      </c>
      <c r="D550" s="16" t="s">
        <v>147</v>
      </c>
      <c r="E550" s="52" t="s">
        <v>122</v>
      </c>
      <c r="F550" s="35"/>
      <c r="G550" s="46" t="s">
        <v>62</v>
      </c>
      <c r="H550" s="58">
        <f>H552</f>
        <v>250</v>
      </c>
      <c r="I550" s="58">
        <f>I552</f>
        <v>250</v>
      </c>
      <c r="J550" s="58">
        <f>J552</f>
        <v>250</v>
      </c>
    </row>
    <row r="551" spans="1:10" s="36" customFormat="1" ht="25.5" x14ac:dyDescent="0.2">
      <c r="A551" s="27"/>
      <c r="B551" s="70"/>
      <c r="C551" s="16" t="s">
        <v>156</v>
      </c>
      <c r="D551" s="16" t="s">
        <v>147</v>
      </c>
      <c r="E551" s="21" t="s">
        <v>434</v>
      </c>
      <c r="F551" s="35"/>
      <c r="G551" s="102" t="s">
        <v>447</v>
      </c>
      <c r="H551" s="41">
        <f t="shared" ref="H551:J552" si="268">H552</f>
        <v>250</v>
      </c>
      <c r="I551" s="41">
        <f t="shared" si="268"/>
        <v>250</v>
      </c>
      <c r="J551" s="41">
        <f t="shared" si="268"/>
        <v>250</v>
      </c>
    </row>
    <row r="552" spans="1:10" s="36" customFormat="1" ht="38.25" x14ac:dyDescent="0.2">
      <c r="A552" s="27"/>
      <c r="B552" s="70"/>
      <c r="C552" s="16" t="s">
        <v>156</v>
      </c>
      <c r="D552" s="16" t="s">
        <v>147</v>
      </c>
      <c r="E552" s="21" t="s">
        <v>584</v>
      </c>
      <c r="F552" s="35"/>
      <c r="G552" s="103" t="s">
        <v>68</v>
      </c>
      <c r="H552" s="41">
        <f t="shared" si="268"/>
        <v>250</v>
      </c>
      <c r="I552" s="41">
        <f t="shared" si="268"/>
        <v>250</v>
      </c>
      <c r="J552" s="41">
        <f t="shared" si="268"/>
        <v>250</v>
      </c>
    </row>
    <row r="553" spans="1:10" ht="25.5" x14ac:dyDescent="0.2">
      <c r="A553" s="1"/>
      <c r="B553" s="25"/>
      <c r="C553" s="16" t="s">
        <v>156</v>
      </c>
      <c r="D553" s="16" t="s">
        <v>147</v>
      </c>
      <c r="E553" s="21" t="s">
        <v>584</v>
      </c>
      <c r="F553" s="85" t="s">
        <v>107</v>
      </c>
      <c r="G553" s="55" t="s">
        <v>183</v>
      </c>
      <c r="H553" s="41">
        <v>250</v>
      </c>
      <c r="I553" s="41">
        <v>250</v>
      </c>
      <c r="J553" s="41">
        <v>250</v>
      </c>
    </row>
    <row r="554" spans="1:10" s="37" customFormat="1" ht="14.25" x14ac:dyDescent="0.2">
      <c r="A554" s="27"/>
      <c r="B554" s="70"/>
      <c r="C554" s="35" t="s">
        <v>156</v>
      </c>
      <c r="D554" s="35" t="s">
        <v>156</v>
      </c>
      <c r="E554" s="35"/>
      <c r="F554" s="35"/>
      <c r="G554" s="46" t="s">
        <v>225</v>
      </c>
      <c r="H554" s="42">
        <f t="shared" ref="H554:J556" si="269">H555</f>
        <v>3765.1000000000004</v>
      </c>
      <c r="I554" s="42">
        <f t="shared" si="269"/>
        <v>3564.9</v>
      </c>
      <c r="J554" s="42">
        <f t="shared" si="269"/>
        <v>3564.9</v>
      </c>
    </row>
    <row r="555" spans="1:10" s="37" customFormat="1" ht="36.75" customHeight="1" x14ac:dyDescent="0.2">
      <c r="A555" s="27"/>
      <c r="B555" s="70"/>
      <c r="C555" s="16" t="s">
        <v>156</v>
      </c>
      <c r="D555" s="16" t="s">
        <v>156</v>
      </c>
      <c r="E555" s="21" t="s">
        <v>121</v>
      </c>
      <c r="F555" s="35"/>
      <c r="G555" s="64" t="s">
        <v>566</v>
      </c>
      <c r="H555" s="62">
        <f t="shared" si="269"/>
        <v>3765.1000000000004</v>
      </c>
      <c r="I555" s="62">
        <f t="shared" si="269"/>
        <v>3564.9</v>
      </c>
      <c r="J555" s="62">
        <f t="shared" si="269"/>
        <v>3564.9</v>
      </c>
    </row>
    <row r="556" spans="1:10" s="37" customFormat="1" ht="25.5" x14ac:dyDescent="0.2">
      <c r="A556" s="27"/>
      <c r="B556" s="70"/>
      <c r="C556" s="16" t="s">
        <v>156</v>
      </c>
      <c r="D556" s="16" t="s">
        <v>156</v>
      </c>
      <c r="E556" s="52" t="s">
        <v>122</v>
      </c>
      <c r="F556" s="35"/>
      <c r="G556" s="46" t="s">
        <v>62</v>
      </c>
      <c r="H556" s="99">
        <f t="shared" si="269"/>
        <v>3765.1000000000004</v>
      </c>
      <c r="I556" s="99">
        <f t="shared" si="269"/>
        <v>3564.9</v>
      </c>
      <c r="J556" s="99">
        <f t="shared" si="269"/>
        <v>3564.9</v>
      </c>
    </row>
    <row r="557" spans="1:10" s="37" customFormat="1" ht="63.75" x14ac:dyDescent="0.2">
      <c r="A557" s="27"/>
      <c r="B557" s="70"/>
      <c r="C557" s="16" t="s">
        <v>156</v>
      </c>
      <c r="D557" s="16" t="s">
        <v>156</v>
      </c>
      <c r="E557" s="21" t="s">
        <v>450</v>
      </c>
      <c r="F557" s="35"/>
      <c r="G557" s="102" t="s">
        <v>448</v>
      </c>
      <c r="H557" s="41">
        <f t="shared" ref="H557:I557" si="270">H558+H560</f>
        <v>3765.1000000000004</v>
      </c>
      <c r="I557" s="41">
        <f t="shared" si="270"/>
        <v>3564.9</v>
      </c>
      <c r="J557" s="41">
        <f t="shared" ref="J557" si="271">J558+J560</f>
        <v>3564.9</v>
      </c>
    </row>
    <row r="558" spans="1:10" s="37" customFormat="1" ht="14.25" x14ac:dyDescent="0.2">
      <c r="A558" s="27"/>
      <c r="B558" s="70"/>
      <c r="C558" s="16" t="s">
        <v>156</v>
      </c>
      <c r="D558" s="16" t="s">
        <v>156</v>
      </c>
      <c r="E558" s="57" t="s">
        <v>585</v>
      </c>
      <c r="F558" s="21"/>
      <c r="G558" s="103" t="s">
        <v>69</v>
      </c>
      <c r="H558" s="41">
        <f t="shared" ref="H558:J558" si="272">H559</f>
        <v>1200.2</v>
      </c>
      <c r="I558" s="41">
        <f t="shared" si="272"/>
        <v>1000</v>
      </c>
      <c r="J558" s="41">
        <f t="shared" si="272"/>
        <v>1000</v>
      </c>
    </row>
    <row r="559" spans="1:10" s="37" customFormat="1" ht="14.25" x14ac:dyDescent="0.2">
      <c r="A559" s="27"/>
      <c r="B559" s="70"/>
      <c r="C559" s="16" t="s">
        <v>156</v>
      </c>
      <c r="D559" s="16" t="s">
        <v>156</v>
      </c>
      <c r="E559" s="57" t="s">
        <v>585</v>
      </c>
      <c r="F559" s="21" t="s">
        <v>346</v>
      </c>
      <c r="G559" s="103" t="s">
        <v>345</v>
      </c>
      <c r="H559" s="41">
        <v>1200.2</v>
      </c>
      <c r="I559" s="41">
        <v>1000</v>
      </c>
      <c r="J559" s="41">
        <v>1000</v>
      </c>
    </row>
    <row r="560" spans="1:10" s="37" customFormat="1" ht="51" x14ac:dyDescent="0.2">
      <c r="A560" s="27"/>
      <c r="B560" s="70"/>
      <c r="C560" s="16" t="s">
        <v>156</v>
      </c>
      <c r="D560" s="16" t="s">
        <v>156</v>
      </c>
      <c r="E560" s="57" t="s">
        <v>586</v>
      </c>
      <c r="F560" s="35"/>
      <c r="G560" s="131" t="s">
        <v>507</v>
      </c>
      <c r="H560" s="99">
        <f t="shared" ref="H560" si="273">SUM(H561:H562)</f>
        <v>2564.9</v>
      </c>
      <c r="I560" s="99">
        <f t="shared" ref="I560:J560" si="274">SUM(I561:I562)</f>
        <v>2564.9</v>
      </c>
      <c r="J560" s="99">
        <f t="shared" si="274"/>
        <v>2564.9</v>
      </c>
    </row>
    <row r="561" spans="1:10" s="37" customFormat="1" ht="14.25" x14ac:dyDescent="0.2">
      <c r="A561" s="27"/>
      <c r="B561" s="70"/>
      <c r="C561" s="16" t="s">
        <v>156</v>
      </c>
      <c r="D561" s="16" t="s">
        <v>156</v>
      </c>
      <c r="E561" s="57" t="s">
        <v>586</v>
      </c>
      <c r="F561" s="21" t="s">
        <v>346</v>
      </c>
      <c r="G561" s="103" t="s">
        <v>345</v>
      </c>
      <c r="H561" s="41">
        <v>1844.4</v>
      </c>
      <c r="I561" s="41">
        <v>1844.4</v>
      </c>
      <c r="J561" s="41">
        <v>1844.4</v>
      </c>
    </row>
    <row r="562" spans="1:10" s="37" customFormat="1" ht="63.75" x14ac:dyDescent="0.2">
      <c r="A562" s="27"/>
      <c r="B562" s="70"/>
      <c r="C562" s="16" t="s">
        <v>156</v>
      </c>
      <c r="D562" s="16" t="s">
        <v>156</v>
      </c>
      <c r="E562" s="57" t="s">
        <v>586</v>
      </c>
      <c r="F562" s="16" t="s">
        <v>15</v>
      </c>
      <c r="G562" s="103" t="s">
        <v>694</v>
      </c>
      <c r="H562" s="99">
        <v>720.5</v>
      </c>
      <c r="I562" s="99">
        <v>720.5</v>
      </c>
      <c r="J562" s="99">
        <v>720.5</v>
      </c>
    </row>
    <row r="563" spans="1:10" s="37" customFormat="1" ht="14.25" x14ac:dyDescent="0.2">
      <c r="A563" s="27"/>
      <c r="B563" s="70"/>
      <c r="C563" s="35" t="s">
        <v>156</v>
      </c>
      <c r="D563" s="35" t="s">
        <v>151</v>
      </c>
      <c r="E563" s="35"/>
      <c r="F563" s="35"/>
      <c r="G563" s="45" t="s">
        <v>161</v>
      </c>
      <c r="H563" s="42">
        <f t="shared" ref="H563:J563" si="275">H564</f>
        <v>8303.5</v>
      </c>
      <c r="I563" s="42">
        <f t="shared" si="275"/>
        <v>8227.7999999999993</v>
      </c>
      <c r="J563" s="42">
        <f t="shared" si="275"/>
        <v>8227.7999999999993</v>
      </c>
    </row>
    <row r="564" spans="1:10" s="37" customFormat="1" ht="36" customHeight="1" x14ac:dyDescent="0.2">
      <c r="A564" s="27"/>
      <c r="B564" s="70"/>
      <c r="C564" s="16" t="s">
        <v>156</v>
      </c>
      <c r="D564" s="16" t="s">
        <v>151</v>
      </c>
      <c r="E564" s="21" t="s">
        <v>121</v>
      </c>
      <c r="F564" s="35"/>
      <c r="G564" s="64" t="s">
        <v>566</v>
      </c>
      <c r="H564" s="62">
        <f>H565+H583+H589</f>
        <v>8303.5</v>
      </c>
      <c r="I564" s="62">
        <f>I565+I583+I589</f>
        <v>8227.7999999999993</v>
      </c>
      <c r="J564" s="62">
        <f>J565+J583+J589</f>
        <v>8227.7999999999993</v>
      </c>
    </row>
    <row r="565" spans="1:10" s="37" customFormat="1" ht="25.5" x14ac:dyDescent="0.2">
      <c r="A565" s="27"/>
      <c r="B565" s="70"/>
      <c r="C565" s="16" t="s">
        <v>156</v>
      </c>
      <c r="D565" s="16" t="s">
        <v>151</v>
      </c>
      <c r="E565" s="52" t="s">
        <v>122</v>
      </c>
      <c r="F565" s="35"/>
      <c r="G565" s="46" t="s">
        <v>62</v>
      </c>
      <c r="H565" s="58">
        <f>H566+H569+H572+H576</f>
        <v>891.8</v>
      </c>
      <c r="I565" s="58">
        <f>I566+I569+I572+I576</f>
        <v>859.3</v>
      </c>
      <c r="J565" s="58">
        <f>J566+J569+J572+J576</f>
        <v>859.3</v>
      </c>
    </row>
    <row r="566" spans="1:10" s="37" customFormat="1" ht="25.5" x14ac:dyDescent="0.2">
      <c r="A566" s="27"/>
      <c r="B566" s="70"/>
      <c r="C566" s="16" t="s">
        <v>156</v>
      </c>
      <c r="D566" s="16" t="s">
        <v>151</v>
      </c>
      <c r="E566" s="21" t="s">
        <v>433</v>
      </c>
      <c r="F566" s="35"/>
      <c r="G566" s="102" t="s">
        <v>432</v>
      </c>
      <c r="H566" s="99">
        <f t="shared" ref="H566:J566" si="276">H567</f>
        <v>176.1</v>
      </c>
      <c r="I566" s="99">
        <f t="shared" si="276"/>
        <v>126</v>
      </c>
      <c r="J566" s="99">
        <f t="shared" si="276"/>
        <v>126</v>
      </c>
    </row>
    <row r="567" spans="1:10" s="37" customFormat="1" ht="38.25" x14ac:dyDescent="0.2">
      <c r="A567" s="27"/>
      <c r="B567" s="70"/>
      <c r="C567" s="16" t="s">
        <v>156</v>
      </c>
      <c r="D567" s="16" t="s">
        <v>151</v>
      </c>
      <c r="E567" s="21" t="s">
        <v>573</v>
      </c>
      <c r="F567" s="21"/>
      <c r="G567" s="103" t="s">
        <v>74</v>
      </c>
      <c r="H567" s="99">
        <f t="shared" ref="H567:J567" si="277">H568</f>
        <v>176.1</v>
      </c>
      <c r="I567" s="99">
        <f t="shared" si="277"/>
        <v>126</v>
      </c>
      <c r="J567" s="99">
        <f t="shared" si="277"/>
        <v>126</v>
      </c>
    </row>
    <row r="568" spans="1:10" s="37" customFormat="1" ht="38.25" x14ac:dyDescent="0.2">
      <c r="A568" s="27"/>
      <c r="B568" s="70"/>
      <c r="C568" s="16" t="s">
        <v>156</v>
      </c>
      <c r="D568" s="16" t="s">
        <v>151</v>
      </c>
      <c r="E568" s="21" t="s">
        <v>573</v>
      </c>
      <c r="F568" s="85" t="s">
        <v>327</v>
      </c>
      <c r="G568" s="103" t="s">
        <v>328</v>
      </c>
      <c r="H568" s="99">
        <v>176.1</v>
      </c>
      <c r="I568" s="99">
        <v>126</v>
      </c>
      <c r="J568" s="99">
        <v>126</v>
      </c>
    </row>
    <row r="569" spans="1:10" s="37" customFormat="1" ht="25.5" x14ac:dyDescent="0.2">
      <c r="A569" s="27"/>
      <c r="B569" s="70"/>
      <c r="C569" s="16" t="s">
        <v>156</v>
      </c>
      <c r="D569" s="16" t="s">
        <v>151</v>
      </c>
      <c r="E569" s="21" t="s">
        <v>433</v>
      </c>
      <c r="F569" s="85"/>
      <c r="G569" s="102" t="s">
        <v>435</v>
      </c>
      <c r="H569" s="99">
        <f>H570</f>
        <v>68.3</v>
      </c>
      <c r="I569" s="99">
        <f t="shared" ref="I569:J569" si="278">I570</f>
        <v>79.099999999999994</v>
      </c>
      <c r="J569" s="99">
        <f t="shared" si="278"/>
        <v>79.099999999999994</v>
      </c>
    </row>
    <row r="570" spans="1:10" s="37" customFormat="1" ht="38.25" x14ac:dyDescent="0.2">
      <c r="A570" s="27"/>
      <c r="B570" s="70"/>
      <c r="C570" s="16" t="s">
        <v>156</v>
      </c>
      <c r="D570" s="16" t="s">
        <v>151</v>
      </c>
      <c r="E570" s="21" t="s">
        <v>582</v>
      </c>
      <c r="F570" s="16"/>
      <c r="G570" s="103" t="s">
        <v>446</v>
      </c>
      <c r="H570" s="99">
        <f t="shared" ref="H570:J570" si="279">H571</f>
        <v>68.3</v>
      </c>
      <c r="I570" s="99">
        <f t="shared" si="279"/>
        <v>79.099999999999994</v>
      </c>
      <c r="J570" s="99">
        <f t="shared" si="279"/>
        <v>79.099999999999994</v>
      </c>
    </row>
    <row r="571" spans="1:10" s="37" customFormat="1" ht="25.5" x14ac:dyDescent="0.2">
      <c r="A571" s="27"/>
      <c r="B571" s="70"/>
      <c r="C571" s="16" t="s">
        <v>156</v>
      </c>
      <c r="D571" s="16" t="s">
        <v>151</v>
      </c>
      <c r="E571" s="21" t="s">
        <v>582</v>
      </c>
      <c r="F571" s="85" t="s">
        <v>107</v>
      </c>
      <c r="G571" s="55" t="s">
        <v>183</v>
      </c>
      <c r="H571" s="99">
        <v>68.3</v>
      </c>
      <c r="I571" s="99">
        <v>79.099999999999994</v>
      </c>
      <c r="J571" s="99">
        <v>79.099999999999994</v>
      </c>
    </row>
    <row r="572" spans="1:10" s="37" customFormat="1" ht="63.75" x14ac:dyDescent="0.2">
      <c r="A572" s="27"/>
      <c r="B572" s="70"/>
      <c r="C572" s="16" t="s">
        <v>156</v>
      </c>
      <c r="D572" s="16" t="s">
        <v>151</v>
      </c>
      <c r="E572" s="21" t="s">
        <v>449</v>
      </c>
      <c r="F572" s="85"/>
      <c r="G572" s="102" t="s">
        <v>448</v>
      </c>
      <c r="H572" s="99">
        <f t="shared" ref="H572:J572" si="280">H573</f>
        <v>140</v>
      </c>
      <c r="I572" s="99">
        <f t="shared" si="280"/>
        <v>140</v>
      </c>
      <c r="J572" s="99">
        <f t="shared" si="280"/>
        <v>140</v>
      </c>
    </row>
    <row r="573" spans="1:10" s="37" customFormat="1" ht="30" customHeight="1" x14ac:dyDescent="0.2">
      <c r="A573" s="27"/>
      <c r="B573" s="70"/>
      <c r="C573" s="16" t="s">
        <v>156</v>
      </c>
      <c r="D573" s="16" t="s">
        <v>151</v>
      </c>
      <c r="E573" s="57" t="s">
        <v>587</v>
      </c>
      <c r="F573" s="21"/>
      <c r="G573" s="103" t="s">
        <v>187</v>
      </c>
      <c r="H573" s="41">
        <f t="shared" ref="H573:I573" si="281">SUM(H574:H575)</f>
        <v>140</v>
      </c>
      <c r="I573" s="41">
        <f t="shared" si="281"/>
        <v>140</v>
      </c>
      <c r="J573" s="41">
        <f t="shared" ref="J573" si="282">SUM(J574:J575)</f>
        <v>140</v>
      </c>
    </row>
    <row r="574" spans="1:10" s="37" customFormat="1" ht="25.5" x14ac:dyDescent="0.2">
      <c r="A574" s="27"/>
      <c r="B574" s="70"/>
      <c r="C574" s="16" t="s">
        <v>156</v>
      </c>
      <c r="D574" s="16" t="s">
        <v>151</v>
      </c>
      <c r="E574" s="57" t="s">
        <v>587</v>
      </c>
      <c r="F574" s="85" t="s">
        <v>107</v>
      </c>
      <c r="G574" s="55" t="s">
        <v>183</v>
      </c>
      <c r="H574" s="41">
        <v>54</v>
      </c>
      <c r="I574" s="41">
        <v>54</v>
      </c>
      <c r="J574" s="41">
        <v>54</v>
      </c>
    </row>
    <row r="575" spans="1:10" s="37" customFormat="1" ht="38.25" x14ac:dyDescent="0.2">
      <c r="A575" s="27"/>
      <c r="B575" s="70"/>
      <c r="C575" s="16" t="s">
        <v>156</v>
      </c>
      <c r="D575" s="16" t="s">
        <v>151</v>
      </c>
      <c r="E575" s="57" t="s">
        <v>587</v>
      </c>
      <c r="F575" s="21" t="s">
        <v>327</v>
      </c>
      <c r="G575" s="103" t="s">
        <v>328</v>
      </c>
      <c r="H575" s="41">
        <v>86</v>
      </c>
      <c r="I575" s="41">
        <v>86</v>
      </c>
      <c r="J575" s="41">
        <v>86</v>
      </c>
    </row>
    <row r="576" spans="1:10" s="37" customFormat="1" ht="51" x14ac:dyDescent="0.2">
      <c r="A576" s="27"/>
      <c r="B576" s="70"/>
      <c r="C576" s="16" t="s">
        <v>156</v>
      </c>
      <c r="D576" s="16" t="s">
        <v>151</v>
      </c>
      <c r="E576" s="21" t="s">
        <v>450</v>
      </c>
      <c r="F576" s="21"/>
      <c r="G576" s="102" t="s">
        <v>475</v>
      </c>
      <c r="H576" s="41">
        <f t="shared" ref="H576:I576" si="283">H577+H579+H581</f>
        <v>507.4</v>
      </c>
      <c r="I576" s="41">
        <f t="shared" si="283"/>
        <v>514.19999999999993</v>
      </c>
      <c r="J576" s="41">
        <f t="shared" ref="J576" si="284">J577+J579+J581</f>
        <v>514.19999999999993</v>
      </c>
    </row>
    <row r="577" spans="1:10" s="37" customFormat="1" ht="63.75" x14ac:dyDescent="0.2">
      <c r="A577" s="27"/>
      <c r="B577" s="70"/>
      <c r="C577" s="16" t="s">
        <v>156</v>
      </c>
      <c r="D577" s="16" t="s">
        <v>151</v>
      </c>
      <c r="E577" s="57" t="s">
        <v>590</v>
      </c>
      <c r="F577" s="21"/>
      <c r="G577" s="103" t="s">
        <v>186</v>
      </c>
      <c r="H577" s="41">
        <f t="shared" ref="H577:J577" si="285">H578</f>
        <v>303.60000000000002</v>
      </c>
      <c r="I577" s="41">
        <f t="shared" si="285"/>
        <v>310.39999999999998</v>
      </c>
      <c r="J577" s="41">
        <f t="shared" si="285"/>
        <v>310.39999999999998</v>
      </c>
    </row>
    <row r="578" spans="1:10" s="37" customFormat="1" ht="38.25" x14ac:dyDescent="0.2">
      <c r="A578" s="27"/>
      <c r="B578" s="70"/>
      <c r="C578" s="16" t="s">
        <v>156</v>
      </c>
      <c r="D578" s="16" t="s">
        <v>151</v>
      </c>
      <c r="E578" s="57" t="s">
        <v>590</v>
      </c>
      <c r="F578" s="85" t="s">
        <v>327</v>
      </c>
      <c r="G578" s="103" t="s">
        <v>328</v>
      </c>
      <c r="H578" s="41">
        <v>303.60000000000002</v>
      </c>
      <c r="I578" s="41">
        <v>310.39999999999998</v>
      </c>
      <c r="J578" s="41">
        <v>310.39999999999998</v>
      </c>
    </row>
    <row r="579" spans="1:10" s="37" customFormat="1" ht="50.25" customHeight="1" x14ac:dyDescent="0.2">
      <c r="A579" s="27"/>
      <c r="B579" s="70"/>
      <c r="C579" s="16" t="s">
        <v>156</v>
      </c>
      <c r="D579" s="16" t="s">
        <v>151</v>
      </c>
      <c r="E579" s="57" t="s">
        <v>631</v>
      </c>
      <c r="F579" s="21"/>
      <c r="G579" s="131" t="s">
        <v>632</v>
      </c>
      <c r="H579" s="41">
        <f t="shared" ref="H579:J579" si="286">H580</f>
        <v>20.399999999999999</v>
      </c>
      <c r="I579" s="41">
        <f t="shared" si="286"/>
        <v>20.399999999999999</v>
      </c>
      <c r="J579" s="41">
        <f t="shared" si="286"/>
        <v>20.399999999999999</v>
      </c>
    </row>
    <row r="580" spans="1:10" s="37" customFormat="1" ht="38.25" x14ac:dyDescent="0.2">
      <c r="A580" s="27"/>
      <c r="B580" s="70"/>
      <c r="C580" s="16" t="s">
        <v>156</v>
      </c>
      <c r="D580" s="16" t="s">
        <v>151</v>
      </c>
      <c r="E580" s="57" t="s">
        <v>631</v>
      </c>
      <c r="F580" s="85" t="s">
        <v>327</v>
      </c>
      <c r="G580" s="103" t="s">
        <v>328</v>
      </c>
      <c r="H580" s="41">
        <v>20.399999999999999</v>
      </c>
      <c r="I580" s="41">
        <v>20.399999999999999</v>
      </c>
      <c r="J580" s="41">
        <v>20.399999999999999</v>
      </c>
    </row>
    <row r="581" spans="1:10" s="37" customFormat="1" ht="37.5" customHeight="1" x14ac:dyDescent="0.2">
      <c r="A581" s="27"/>
      <c r="B581" s="70"/>
      <c r="C581" s="16" t="s">
        <v>156</v>
      </c>
      <c r="D581" s="16" t="s">
        <v>151</v>
      </c>
      <c r="E581" s="57" t="s">
        <v>633</v>
      </c>
      <c r="F581" s="21"/>
      <c r="G581" s="131" t="s">
        <v>634</v>
      </c>
      <c r="H581" s="99">
        <f t="shared" ref="H581:J581" si="287">H582</f>
        <v>183.4</v>
      </c>
      <c r="I581" s="99">
        <f t="shared" si="287"/>
        <v>183.4</v>
      </c>
      <c r="J581" s="99">
        <f t="shared" si="287"/>
        <v>183.4</v>
      </c>
    </row>
    <row r="582" spans="1:10" s="37" customFormat="1" ht="38.25" x14ac:dyDescent="0.2">
      <c r="A582" s="27"/>
      <c r="B582" s="70"/>
      <c r="C582" s="16" t="s">
        <v>156</v>
      </c>
      <c r="D582" s="16" t="s">
        <v>151</v>
      </c>
      <c r="E582" s="57" t="s">
        <v>633</v>
      </c>
      <c r="F582" s="85" t="s">
        <v>327</v>
      </c>
      <c r="G582" s="103" t="s">
        <v>328</v>
      </c>
      <c r="H582" s="99">
        <v>183.4</v>
      </c>
      <c r="I582" s="99">
        <v>183.4</v>
      </c>
      <c r="J582" s="99">
        <v>183.4</v>
      </c>
    </row>
    <row r="583" spans="1:10" s="37" customFormat="1" ht="24" customHeight="1" x14ac:dyDescent="0.2">
      <c r="A583" s="27"/>
      <c r="B583" s="70"/>
      <c r="C583" s="16" t="s">
        <v>156</v>
      </c>
      <c r="D583" s="16" t="s">
        <v>151</v>
      </c>
      <c r="E583" s="52" t="s">
        <v>123</v>
      </c>
      <c r="F583" s="16"/>
      <c r="G583" s="46" t="s">
        <v>128</v>
      </c>
      <c r="H583" s="98">
        <f>H584</f>
        <v>373.6</v>
      </c>
      <c r="I583" s="98">
        <f t="shared" ref="I583:J583" si="288">I584</f>
        <v>330.4</v>
      </c>
      <c r="J583" s="98">
        <f t="shared" si="288"/>
        <v>330.4</v>
      </c>
    </row>
    <row r="584" spans="1:10" s="37" customFormat="1" ht="38.25" x14ac:dyDescent="0.2">
      <c r="A584" s="27"/>
      <c r="B584" s="70"/>
      <c r="C584" s="16" t="s">
        <v>156</v>
      </c>
      <c r="D584" s="16" t="s">
        <v>151</v>
      </c>
      <c r="E584" s="21" t="s">
        <v>452</v>
      </c>
      <c r="F584" s="16"/>
      <c r="G584" s="103" t="s">
        <v>453</v>
      </c>
      <c r="H584" s="41">
        <f>H585+H587</f>
        <v>373.6</v>
      </c>
      <c r="I584" s="41">
        <f t="shared" ref="I584:J584" si="289">I585+I587</f>
        <v>330.4</v>
      </c>
      <c r="J584" s="41">
        <f t="shared" si="289"/>
        <v>330.4</v>
      </c>
    </row>
    <row r="585" spans="1:10" s="37" customFormat="1" ht="51" x14ac:dyDescent="0.2">
      <c r="A585" s="27"/>
      <c r="B585" s="70"/>
      <c r="C585" s="16" t="s">
        <v>156</v>
      </c>
      <c r="D585" s="16" t="s">
        <v>151</v>
      </c>
      <c r="E585" s="57" t="s">
        <v>593</v>
      </c>
      <c r="F585" s="16"/>
      <c r="G585" s="103" t="s">
        <v>71</v>
      </c>
      <c r="H585" s="41">
        <f t="shared" ref="H585:J585" si="290">H586</f>
        <v>244.5</v>
      </c>
      <c r="I585" s="41">
        <f t="shared" si="290"/>
        <v>244.5</v>
      </c>
      <c r="J585" s="41">
        <f t="shared" si="290"/>
        <v>244.5</v>
      </c>
    </row>
    <row r="586" spans="1:10" s="37" customFormat="1" ht="38.25" x14ac:dyDescent="0.2">
      <c r="A586" s="27"/>
      <c r="B586" s="70"/>
      <c r="C586" s="16" t="s">
        <v>156</v>
      </c>
      <c r="D586" s="16" t="s">
        <v>151</v>
      </c>
      <c r="E586" s="57" t="s">
        <v>593</v>
      </c>
      <c r="F586" s="85" t="s">
        <v>327</v>
      </c>
      <c r="G586" s="103" t="s">
        <v>328</v>
      </c>
      <c r="H586" s="41">
        <v>244.5</v>
      </c>
      <c r="I586" s="41">
        <v>244.5</v>
      </c>
      <c r="J586" s="41">
        <v>244.5</v>
      </c>
    </row>
    <row r="587" spans="1:10" s="37" customFormat="1" ht="38.25" x14ac:dyDescent="0.2">
      <c r="A587" s="27"/>
      <c r="B587" s="70"/>
      <c r="C587" s="16" t="s">
        <v>156</v>
      </c>
      <c r="D587" s="16" t="s">
        <v>151</v>
      </c>
      <c r="E587" s="57" t="s">
        <v>125</v>
      </c>
      <c r="F587" s="16"/>
      <c r="G587" s="103" t="s">
        <v>188</v>
      </c>
      <c r="H587" s="41">
        <f t="shared" ref="H587:J587" si="291">H588</f>
        <v>129.1</v>
      </c>
      <c r="I587" s="41">
        <f t="shared" si="291"/>
        <v>85.9</v>
      </c>
      <c r="J587" s="41">
        <f t="shared" si="291"/>
        <v>85.9</v>
      </c>
    </row>
    <row r="588" spans="1:10" s="37" customFormat="1" ht="14.25" x14ac:dyDescent="0.2">
      <c r="A588" s="27"/>
      <c r="B588" s="70"/>
      <c r="C588" s="16" t="s">
        <v>156</v>
      </c>
      <c r="D588" s="16" t="s">
        <v>151</v>
      </c>
      <c r="E588" s="57" t="s">
        <v>125</v>
      </c>
      <c r="F588" s="85" t="s">
        <v>658</v>
      </c>
      <c r="G588" s="103" t="s">
        <v>659</v>
      </c>
      <c r="H588" s="41">
        <v>129.1</v>
      </c>
      <c r="I588" s="41">
        <v>85.9</v>
      </c>
      <c r="J588" s="41">
        <v>85.9</v>
      </c>
    </row>
    <row r="589" spans="1:10" s="37" customFormat="1" ht="14.25" x14ac:dyDescent="0.2">
      <c r="A589" s="27"/>
      <c r="B589" s="70"/>
      <c r="C589" s="16" t="s">
        <v>156</v>
      </c>
      <c r="D589" s="16" t="s">
        <v>151</v>
      </c>
      <c r="E589" s="52" t="s">
        <v>124</v>
      </c>
      <c r="F589" s="16"/>
      <c r="G589" s="66" t="s">
        <v>70</v>
      </c>
      <c r="H589" s="58">
        <f t="shared" ref="H589:J589" si="292">H590</f>
        <v>7038.1</v>
      </c>
      <c r="I589" s="58">
        <f t="shared" si="292"/>
        <v>7038.1</v>
      </c>
      <c r="J589" s="58">
        <f t="shared" si="292"/>
        <v>7038.1</v>
      </c>
    </row>
    <row r="590" spans="1:10" s="37" customFormat="1" ht="53.25" customHeight="1" x14ac:dyDescent="0.2">
      <c r="A590" s="27"/>
      <c r="B590" s="70"/>
      <c r="C590" s="16" t="s">
        <v>156</v>
      </c>
      <c r="D590" s="16" t="s">
        <v>151</v>
      </c>
      <c r="E590" s="74" t="s">
        <v>126</v>
      </c>
      <c r="F590" s="16"/>
      <c r="G590" s="103" t="s">
        <v>454</v>
      </c>
      <c r="H590" s="41">
        <f t="shared" ref="H590:I590" si="293">SUM(H591:H593)</f>
        <v>7038.1</v>
      </c>
      <c r="I590" s="41">
        <f t="shared" si="293"/>
        <v>7038.1</v>
      </c>
      <c r="J590" s="41">
        <f t="shared" ref="J590" si="294">SUM(J591:J593)</f>
        <v>7038.1</v>
      </c>
    </row>
    <row r="591" spans="1:10" s="37" customFormat="1" ht="38.25" x14ac:dyDescent="0.2">
      <c r="A591" s="27"/>
      <c r="B591" s="70"/>
      <c r="C591" s="16" t="s">
        <v>156</v>
      </c>
      <c r="D591" s="16" t="s">
        <v>151</v>
      </c>
      <c r="E591" s="74" t="s">
        <v>126</v>
      </c>
      <c r="F591" s="16" t="s">
        <v>105</v>
      </c>
      <c r="G591" s="55" t="s">
        <v>106</v>
      </c>
      <c r="H591" s="99">
        <v>6631.5</v>
      </c>
      <c r="I591" s="99">
        <v>6631.5</v>
      </c>
      <c r="J591" s="99">
        <v>6631.5</v>
      </c>
    </row>
    <row r="592" spans="1:10" s="37" customFormat="1" ht="38.25" x14ac:dyDescent="0.2">
      <c r="A592" s="27"/>
      <c r="B592" s="70"/>
      <c r="C592" s="16" t="s">
        <v>156</v>
      </c>
      <c r="D592" s="16" t="s">
        <v>151</v>
      </c>
      <c r="E592" s="74" t="s">
        <v>126</v>
      </c>
      <c r="F592" s="85" t="s">
        <v>327</v>
      </c>
      <c r="G592" s="103" t="s">
        <v>328</v>
      </c>
      <c r="H592" s="41">
        <v>406.6</v>
      </c>
      <c r="I592" s="41">
        <v>405.6</v>
      </c>
      <c r="J592" s="41">
        <v>405.6</v>
      </c>
    </row>
    <row r="593" spans="1:10" s="37" customFormat="1" ht="14.25" x14ac:dyDescent="0.2">
      <c r="A593" s="27"/>
      <c r="B593" s="70"/>
      <c r="C593" s="16" t="s">
        <v>156</v>
      </c>
      <c r="D593" s="16" t="s">
        <v>151</v>
      </c>
      <c r="E593" s="74" t="s">
        <v>126</v>
      </c>
      <c r="F593" s="85" t="s">
        <v>184</v>
      </c>
      <c r="G593" s="103" t="s">
        <v>185</v>
      </c>
      <c r="H593" s="41">
        <v>0</v>
      </c>
      <c r="I593" s="41">
        <v>1</v>
      </c>
      <c r="J593" s="41">
        <v>1</v>
      </c>
    </row>
    <row r="594" spans="1:10" ht="15.75" x14ac:dyDescent="0.25">
      <c r="A594" s="3"/>
      <c r="B594" s="96"/>
      <c r="C594" s="4" t="s">
        <v>162</v>
      </c>
      <c r="D594" s="3"/>
      <c r="E594" s="3"/>
      <c r="F594" s="3"/>
      <c r="G594" s="49" t="s">
        <v>163</v>
      </c>
      <c r="H594" s="97">
        <f t="shared" ref="H594:I594" si="295">H595+H601</f>
        <v>12541.4</v>
      </c>
      <c r="I594" s="97">
        <f t="shared" si="295"/>
        <v>12541.4</v>
      </c>
      <c r="J594" s="97">
        <f t="shared" ref="J594" si="296">J595+J601</f>
        <v>12541.4</v>
      </c>
    </row>
    <row r="595" spans="1:10" ht="15.75" x14ac:dyDescent="0.25">
      <c r="A595" s="3"/>
      <c r="B595" s="96"/>
      <c r="C595" s="35" t="s">
        <v>162</v>
      </c>
      <c r="D595" s="35" t="s">
        <v>145</v>
      </c>
      <c r="E595" s="35"/>
      <c r="F595" s="35"/>
      <c r="G595" s="45" t="s">
        <v>168</v>
      </c>
      <c r="H595" s="98">
        <f t="shared" ref="H595:J599" si="297">H596</f>
        <v>1116</v>
      </c>
      <c r="I595" s="98">
        <f t="shared" si="297"/>
        <v>1116</v>
      </c>
      <c r="J595" s="98">
        <f t="shared" si="297"/>
        <v>1116</v>
      </c>
    </row>
    <row r="596" spans="1:10" ht="40.5" customHeight="1" x14ac:dyDescent="0.25">
      <c r="A596" s="3"/>
      <c r="B596" s="96"/>
      <c r="C596" s="84" t="s">
        <v>162</v>
      </c>
      <c r="D596" s="84" t="s">
        <v>145</v>
      </c>
      <c r="E596" s="21" t="s">
        <v>121</v>
      </c>
      <c r="F596" s="35"/>
      <c r="G596" s="64" t="s">
        <v>566</v>
      </c>
      <c r="H596" s="101">
        <f t="shared" si="297"/>
        <v>1116</v>
      </c>
      <c r="I596" s="101">
        <f t="shared" si="297"/>
        <v>1116</v>
      </c>
      <c r="J596" s="101">
        <f t="shared" si="297"/>
        <v>1116</v>
      </c>
    </row>
    <row r="597" spans="1:10" ht="26.25" x14ac:dyDescent="0.25">
      <c r="A597" s="3"/>
      <c r="B597" s="96"/>
      <c r="C597" s="47" t="s">
        <v>162</v>
      </c>
      <c r="D597" s="47" t="s">
        <v>145</v>
      </c>
      <c r="E597" s="52" t="s">
        <v>122</v>
      </c>
      <c r="F597" s="3"/>
      <c r="G597" s="46" t="s">
        <v>62</v>
      </c>
      <c r="H597" s="98">
        <f t="shared" si="297"/>
        <v>1116</v>
      </c>
      <c r="I597" s="98">
        <f t="shared" si="297"/>
        <v>1116</v>
      </c>
      <c r="J597" s="98">
        <f t="shared" si="297"/>
        <v>1116</v>
      </c>
    </row>
    <row r="598" spans="1:10" ht="26.25" x14ac:dyDescent="0.25">
      <c r="A598" s="3"/>
      <c r="B598" s="96"/>
      <c r="C598" s="16" t="s">
        <v>162</v>
      </c>
      <c r="D598" s="16" t="s">
        <v>145</v>
      </c>
      <c r="E598" s="21" t="s">
        <v>433</v>
      </c>
      <c r="F598" s="35"/>
      <c r="G598" s="102" t="s">
        <v>435</v>
      </c>
      <c r="H598" s="104">
        <f t="shared" ref="H598:J598" si="298">H599</f>
        <v>1116</v>
      </c>
      <c r="I598" s="104">
        <f t="shared" si="298"/>
        <v>1116</v>
      </c>
      <c r="J598" s="104">
        <f t="shared" si="298"/>
        <v>1116</v>
      </c>
    </row>
    <row r="599" spans="1:10" ht="89.25" x14ac:dyDescent="0.25">
      <c r="A599" s="3"/>
      <c r="B599" s="96"/>
      <c r="C599" s="16" t="s">
        <v>162</v>
      </c>
      <c r="D599" s="16" t="s">
        <v>145</v>
      </c>
      <c r="E599" s="21" t="s">
        <v>581</v>
      </c>
      <c r="F599" s="35"/>
      <c r="G599" s="103" t="s">
        <v>266</v>
      </c>
      <c r="H599" s="99">
        <f t="shared" si="297"/>
        <v>1116</v>
      </c>
      <c r="I599" s="99">
        <f t="shared" si="297"/>
        <v>1116</v>
      </c>
      <c r="J599" s="99">
        <f t="shared" si="297"/>
        <v>1116</v>
      </c>
    </row>
    <row r="600" spans="1:10" ht="25.5" x14ac:dyDescent="0.25">
      <c r="A600" s="3"/>
      <c r="B600" s="96"/>
      <c r="C600" s="16" t="s">
        <v>162</v>
      </c>
      <c r="D600" s="16" t="s">
        <v>145</v>
      </c>
      <c r="E600" s="21" t="s">
        <v>581</v>
      </c>
      <c r="F600" s="84" t="s">
        <v>426</v>
      </c>
      <c r="G600" s="103" t="s">
        <v>427</v>
      </c>
      <c r="H600" s="99">
        <v>1116</v>
      </c>
      <c r="I600" s="99">
        <v>1116</v>
      </c>
      <c r="J600" s="99">
        <v>1116</v>
      </c>
    </row>
    <row r="601" spans="1:10" ht="14.25" x14ac:dyDescent="0.2">
      <c r="A601" s="1"/>
      <c r="B601" s="25"/>
      <c r="C601" s="35" t="s">
        <v>162</v>
      </c>
      <c r="D601" s="35" t="s">
        <v>146</v>
      </c>
      <c r="E601" s="35"/>
      <c r="F601" s="38"/>
      <c r="G601" s="50" t="s">
        <v>16</v>
      </c>
      <c r="H601" s="42">
        <f t="shared" ref="H601:J604" si="299">H602</f>
        <v>11425.4</v>
      </c>
      <c r="I601" s="42">
        <f t="shared" si="299"/>
        <v>11425.4</v>
      </c>
      <c r="J601" s="42">
        <f t="shared" si="299"/>
        <v>11425.4</v>
      </c>
    </row>
    <row r="602" spans="1:10" ht="37.5" customHeight="1" x14ac:dyDescent="0.2">
      <c r="A602" s="1"/>
      <c r="B602" s="25"/>
      <c r="C602" s="16" t="s">
        <v>162</v>
      </c>
      <c r="D602" s="16" t="s">
        <v>146</v>
      </c>
      <c r="E602" s="21" t="s">
        <v>121</v>
      </c>
      <c r="F602" s="35"/>
      <c r="G602" s="64" t="s">
        <v>566</v>
      </c>
      <c r="H602" s="101">
        <f t="shared" si="299"/>
        <v>11425.4</v>
      </c>
      <c r="I602" s="101">
        <f t="shared" si="299"/>
        <v>11425.4</v>
      </c>
      <c r="J602" s="101">
        <f t="shared" si="299"/>
        <v>11425.4</v>
      </c>
    </row>
    <row r="603" spans="1:10" ht="25.5" x14ac:dyDescent="0.2">
      <c r="A603" s="1"/>
      <c r="B603" s="25"/>
      <c r="C603" s="16" t="s">
        <v>162</v>
      </c>
      <c r="D603" s="16" t="s">
        <v>146</v>
      </c>
      <c r="E603" s="52" t="s">
        <v>122</v>
      </c>
      <c r="F603" s="35"/>
      <c r="G603" s="46" t="s">
        <v>62</v>
      </c>
      <c r="H603" s="98">
        <f t="shared" si="299"/>
        <v>11425.4</v>
      </c>
      <c r="I603" s="98">
        <f t="shared" si="299"/>
        <v>11425.4</v>
      </c>
      <c r="J603" s="98">
        <f t="shared" si="299"/>
        <v>11425.4</v>
      </c>
    </row>
    <row r="604" spans="1:10" ht="25.5" x14ac:dyDescent="0.2">
      <c r="A604" s="1"/>
      <c r="B604" s="25"/>
      <c r="C604" s="16" t="s">
        <v>162</v>
      </c>
      <c r="D604" s="16" t="s">
        <v>146</v>
      </c>
      <c r="E604" s="21" t="s">
        <v>433</v>
      </c>
      <c r="F604" s="35"/>
      <c r="G604" s="102" t="s">
        <v>435</v>
      </c>
      <c r="H604" s="104">
        <f t="shared" si="299"/>
        <v>11425.4</v>
      </c>
      <c r="I604" s="104">
        <f t="shared" si="299"/>
        <v>11425.4</v>
      </c>
      <c r="J604" s="104">
        <f t="shared" si="299"/>
        <v>11425.4</v>
      </c>
    </row>
    <row r="605" spans="1:10" ht="38.25" x14ac:dyDescent="0.2">
      <c r="A605" s="1"/>
      <c r="B605" s="25"/>
      <c r="C605" s="16" t="s">
        <v>162</v>
      </c>
      <c r="D605" s="16" t="s">
        <v>146</v>
      </c>
      <c r="E605" s="84" t="s">
        <v>579</v>
      </c>
      <c r="F605" s="21"/>
      <c r="G605" s="103" t="s">
        <v>443</v>
      </c>
      <c r="H605" s="99">
        <f t="shared" ref="H605:I605" si="300">SUM(H606:H607)</f>
        <v>11425.4</v>
      </c>
      <c r="I605" s="99">
        <f t="shared" si="300"/>
        <v>11425.4</v>
      </c>
      <c r="J605" s="99">
        <f t="shared" ref="J605" si="301">SUM(J606:J607)</f>
        <v>11425.4</v>
      </c>
    </row>
    <row r="606" spans="1:10" ht="38.25" x14ac:dyDescent="0.2">
      <c r="A606" s="1"/>
      <c r="B606" s="25"/>
      <c r="C606" s="16" t="s">
        <v>162</v>
      </c>
      <c r="D606" s="16" t="s">
        <v>146</v>
      </c>
      <c r="E606" s="84" t="s">
        <v>579</v>
      </c>
      <c r="F606" s="85" t="s">
        <v>327</v>
      </c>
      <c r="G606" s="103" t="s">
        <v>328</v>
      </c>
      <c r="H606" s="99">
        <v>260</v>
      </c>
      <c r="I606" s="99">
        <v>260</v>
      </c>
      <c r="J606" s="99">
        <v>260</v>
      </c>
    </row>
    <row r="607" spans="1:10" ht="38.25" x14ac:dyDescent="0.2">
      <c r="A607" s="1"/>
      <c r="B607" s="25"/>
      <c r="C607" s="16" t="s">
        <v>162</v>
      </c>
      <c r="D607" s="16" t="s">
        <v>146</v>
      </c>
      <c r="E607" s="84" t="s">
        <v>579</v>
      </c>
      <c r="F607" s="85" t="s">
        <v>400</v>
      </c>
      <c r="G607" s="103" t="s">
        <v>387</v>
      </c>
      <c r="H607" s="99">
        <v>11165.4</v>
      </c>
      <c r="I607" s="99">
        <v>11165.4</v>
      </c>
      <c r="J607" s="99">
        <v>11165.4</v>
      </c>
    </row>
    <row r="608" spans="1:10" s="8" customFormat="1" ht="90" x14ac:dyDescent="0.25">
      <c r="A608" s="3">
        <v>5</v>
      </c>
      <c r="B608" s="96">
        <v>938</v>
      </c>
      <c r="C608" s="13"/>
      <c r="D608" s="13"/>
      <c r="E608" s="13"/>
      <c r="F608" s="13"/>
      <c r="G608" s="14" t="s">
        <v>256</v>
      </c>
      <c r="H608" s="97">
        <f>H609+H624+H664+H701</f>
        <v>82206.500000000015</v>
      </c>
      <c r="I608" s="97">
        <f>I609+I624+I664+I701</f>
        <v>73334.000000000015</v>
      </c>
      <c r="J608" s="97">
        <f>J609+J624+J664+J701</f>
        <v>73334.000000000015</v>
      </c>
    </row>
    <row r="609" spans="1:10" s="8" customFormat="1" ht="15.75" x14ac:dyDescent="0.25">
      <c r="A609" s="3"/>
      <c r="B609" s="96"/>
      <c r="C609" s="4" t="s">
        <v>146</v>
      </c>
      <c r="D609" s="3"/>
      <c r="E609" s="3"/>
      <c r="F609" s="3"/>
      <c r="G609" s="49" t="s">
        <v>152</v>
      </c>
      <c r="H609" s="97">
        <f t="shared" ref="H609:I609" si="302">H610+H616</f>
        <v>833.8</v>
      </c>
      <c r="I609" s="97">
        <f t="shared" si="302"/>
        <v>240</v>
      </c>
      <c r="J609" s="97">
        <f t="shared" ref="J609" si="303">J610+J616</f>
        <v>240</v>
      </c>
    </row>
    <row r="610" spans="1:10" s="8" customFormat="1" ht="15.75" x14ac:dyDescent="0.25">
      <c r="A610" s="3"/>
      <c r="B610" s="96"/>
      <c r="C610" s="47" t="s">
        <v>146</v>
      </c>
      <c r="D610" s="47" t="s">
        <v>140</v>
      </c>
      <c r="E610" s="30"/>
      <c r="F610" s="30"/>
      <c r="G610" s="45" t="s">
        <v>182</v>
      </c>
      <c r="H610" s="86">
        <f t="shared" ref="H610:J614" si="304">H611</f>
        <v>486.8</v>
      </c>
      <c r="I610" s="86">
        <f t="shared" si="304"/>
        <v>100</v>
      </c>
      <c r="J610" s="86">
        <f t="shared" si="304"/>
        <v>100</v>
      </c>
    </row>
    <row r="611" spans="1:10" s="8" customFormat="1" ht="51.75" x14ac:dyDescent="0.25">
      <c r="A611" s="3"/>
      <c r="B611" s="96"/>
      <c r="C611" s="85" t="s">
        <v>146</v>
      </c>
      <c r="D611" s="85" t="s">
        <v>140</v>
      </c>
      <c r="E611" s="73" t="s">
        <v>101</v>
      </c>
      <c r="F611" s="35"/>
      <c r="G611" s="53" t="s">
        <v>570</v>
      </c>
      <c r="H611" s="97">
        <f t="shared" si="304"/>
        <v>486.8</v>
      </c>
      <c r="I611" s="97">
        <f t="shared" si="304"/>
        <v>100</v>
      </c>
      <c r="J611" s="97">
        <f t="shared" si="304"/>
        <v>100</v>
      </c>
    </row>
    <row r="612" spans="1:10" s="8" customFormat="1" ht="26.25" x14ac:dyDescent="0.25">
      <c r="A612" s="3"/>
      <c r="B612" s="96"/>
      <c r="C612" s="85" t="s">
        <v>146</v>
      </c>
      <c r="D612" s="85" t="s">
        <v>140</v>
      </c>
      <c r="E612" s="52" t="s">
        <v>39</v>
      </c>
      <c r="F612" s="21"/>
      <c r="G612" s="48" t="s">
        <v>258</v>
      </c>
      <c r="H612" s="40">
        <f>H614</f>
        <v>486.8</v>
      </c>
      <c r="I612" s="40">
        <f>I614</f>
        <v>100</v>
      </c>
      <c r="J612" s="40">
        <f>J614</f>
        <v>100</v>
      </c>
    </row>
    <row r="613" spans="1:10" s="8" customFormat="1" ht="77.25" x14ac:dyDescent="0.25">
      <c r="A613" s="3"/>
      <c r="B613" s="96"/>
      <c r="C613" s="85" t="s">
        <v>146</v>
      </c>
      <c r="D613" s="85" t="s">
        <v>140</v>
      </c>
      <c r="E613" s="21" t="s">
        <v>398</v>
      </c>
      <c r="F613" s="21"/>
      <c r="G613" s="105" t="s">
        <v>399</v>
      </c>
      <c r="H613" s="104">
        <f t="shared" ref="H613:J613" si="305">H614</f>
        <v>486.8</v>
      </c>
      <c r="I613" s="104">
        <f t="shared" si="305"/>
        <v>100</v>
      </c>
      <c r="J613" s="104">
        <f t="shared" si="305"/>
        <v>100</v>
      </c>
    </row>
    <row r="614" spans="1:10" s="8" customFormat="1" ht="63.75" x14ac:dyDescent="0.25">
      <c r="A614" s="3"/>
      <c r="B614" s="96"/>
      <c r="C614" s="85" t="s">
        <v>146</v>
      </c>
      <c r="D614" s="85" t="s">
        <v>140</v>
      </c>
      <c r="E614" s="74" t="s">
        <v>330</v>
      </c>
      <c r="F614" s="16"/>
      <c r="G614" s="103" t="s">
        <v>260</v>
      </c>
      <c r="H614" s="41">
        <f t="shared" si="304"/>
        <v>486.8</v>
      </c>
      <c r="I614" s="41">
        <f t="shared" si="304"/>
        <v>100</v>
      </c>
      <c r="J614" s="41">
        <f t="shared" si="304"/>
        <v>100</v>
      </c>
    </row>
    <row r="615" spans="1:10" s="8" customFormat="1" ht="15.75" x14ac:dyDescent="0.25">
      <c r="A615" s="3"/>
      <c r="B615" s="96"/>
      <c r="C615" s="85" t="s">
        <v>146</v>
      </c>
      <c r="D615" s="85" t="s">
        <v>140</v>
      </c>
      <c r="E615" s="74" t="s">
        <v>330</v>
      </c>
      <c r="F615" s="21" t="s">
        <v>346</v>
      </c>
      <c r="G615" s="103" t="s">
        <v>345</v>
      </c>
      <c r="H615" s="41">
        <v>486.8</v>
      </c>
      <c r="I615" s="41">
        <v>100</v>
      </c>
      <c r="J615" s="41">
        <v>100</v>
      </c>
    </row>
    <row r="616" spans="1:10" s="8" customFormat="1" ht="26.25" x14ac:dyDescent="0.25">
      <c r="A616" s="3"/>
      <c r="B616" s="96"/>
      <c r="C616" s="21" t="s">
        <v>146</v>
      </c>
      <c r="D616" s="21" t="s">
        <v>174</v>
      </c>
      <c r="E616" s="30"/>
      <c r="F616" s="30"/>
      <c r="G616" s="46" t="s">
        <v>4</v>
      </c>
      <c r="H616" s="98">
        <f t="shared" ref="H616:J616" si="306">H617</f>
        <v>347</v>
      </c>
      <c r="I616" s="98">
        <f t="shared" si="306"/>
        <v>140</v>
      </c>
      <c r="J616" s="98">
        <f t="shared" si="306"/>
        <v>140</v>
      </c>
    </row>
    <row r="617" spans="1:10" s="8" customFormat="1" ht="51.75" x14ac:dyDescent="0.25">
      <c r="A617" s="3"/>
      <c r="B617" s="96"/>
      <c r="C617" s="5" t="s">
        <v>146</v>
      </c>
      <c r="D617" s="5" t="s">
        <v>174</v>
      </c>
      <c r="E617" s="73" t="s">
        <v>101</v>
      </c>
      <c r="F617" s="35"/>
      <c r="G617" s="53" t="s">
        <v>570</v>
      </c>
      <c r="H617" s="40">
        <f t="shared" ref="H617:J617" si="307">H618</f>
        <v>347</v>
      </c>
      <c r="I617" s="40">
        <f t="shared" si="307"/>
        <v>140</v>
      </c>
      <c r="J617" s="40">
        <f t="shared" si="307"/>
        <v>140</v>
      </c>
    </row>
    <row r="618" spans="1:10" s="8" customFormat="1" ht="26.25" x14ac:dyDescent="0.25">
      <c r="A618" s="3"/>
      <c r="B618" s="96"/>
      <c r="C618" s="21" t="s">
        <v>146</v>
      </c>
      <c r="D618" s="21" t="s">
        <v>174</v>
      </c>
      <c r="E618" s="75">
        <v>250000000</v>
      </c>
      <c r="F618" s="85"/>
      <c r="G618" s="48" t="s">
        <v>463</v>
      </c>
      <c r="H618" s="98">
        <f t="shared" ref="H618:J620" si="308">H619</f>
        <v>347</v>
      </c>
      <c r="I618" s="98">
        <f t="shared" si="308"/>
        <v>140</v>
      </c>
      <c r="J618" s="98">
        <f t="shared" si="308"/>
        <v>140</v>
      </c>
    </row>
    <row r="619" spans="1:10" s="8" customFormat="1" ht="26.25" x14ac:dyDescent="0.25">
      <c r="A619" s="3"/>
      <c r="B619" s="96"/>
      <c r="C619" s="21" t="s">
        <v>146</v>
      </c>
      <c r="D619" s="21" t="s">
        <v>174</v>
      </c>
      <c r="E619" s="74">
        <v>250100000</v>
      </c>
      <c r="F619" s="85"/>
      <c r="G619" s="112" t="s">
        <v>461</v>
      </c>
      <c r="H619" s="104">
        <f>H620+H622</f>
        <v>347</v>
      </c>
      <c r="I619" s="104">
        <f t="shared" ref="I619:J619" si="309">I620+I622</f>
        <v>140</v>
      </c>
      <c r="J619" s="104">
        <f t="shared" si="309"/>
        <v>140</v>
      </c>
    </row>
    <row r="620" spans="1:10" s="8" customFormat="1" ht="38.25" x14ac:dyDescent="0.25">
      <c r="A620" s="3"/>
      <c r="B620" s="96"/>
      <c r="C620" s="21" t="s">
        <v>146</v>
      </c>
      <c r="D620" s="21" t="s">
        <v>174</v>
      </c>
      <c r="E620" s="74" t="s">
        <v>262</v>
      </c>
      <c r="F620" s="85"/>
      <c r="G620" s="103" t="s">
        <v>462</v>
      </c>
      <c r="H620" s="41">
        <f t="shared" si="308"/>
        <v>90</v>
      </c>
      <c r="I620" s="41">
        <f t="shared" si="308"/>
        <v>140</v>
      </c>
      <c r="J620" s="41">
        <f t="shared" si="308"/>
        <v>140</v>
      </c>
    </row>
    <row r="621" spans="1:10" s="8" customFormat="1" ht="38.25" x14ac:dyDescent="0.25">
      <c r="A621" s="3"/>
      <c r="B621" s="96"/>
      <c r="C621" s="21" t="s">
        <v>146</v>
      </c>
      <c r="D621" s="21" t="s">
        <v>174</v>
      </c>
      <c r="E621" s="74" t="s">
        <v>262</v>
      </c>
      <c r="F621" s="85" t="s">
        <v>327</v>
      </c>
      <c r="G621" s="103" t="s">
        <v>328</v>
      </c>
      <c r="H621" s="41">
        <v>90</v>
      </c>
      <c r="I621" s="41">
        <v>140</v>
      </c>
      <c r="J621" s="41">
        <v>140</v>
      </c>
    </row>
    <row r="622" spans="1:10" s="8" customFormat="1" ht="15.75" x14ac:dyDescent="0.25">
      <c r="A622" s="3"/>
      <c r="B622" s="96"/>
      <c r="C622" s="21" t="s">
        <v>146</v>
      </c>
      <c r="D622" s="21" t="s">
        <v>174</v>
      </c>
      <c r="E622" s="74" t="s">
        <v>897</v>
      </c>
      <c r="F622" s="85"/>
      <c r="G622" s="54" t="s">
        <v>898</v>
      </c>
      <c r="H622" s="41">
        <f>H623</f>
        <v>257</v>
      </c>
      <c r="I622" s="41">
        <f t="shared" ref="I622:J622" si="310">I623</f>
        <v>0</v>
      </c>
      <c r="J622" s="41">
        <f t="shared" si="310"/>
        <v>0</v>
      </c>
    </row>
    <row r="623" spans="1:10" s="8" customFormat="1" ht="38.25" x14ac:dyDescent="0.25">
      <c r="A623" s="3"/>
      <c r="B623" s="96"/>
      <c r="C623" s="21" t="s">
        <v>146</v>
      </c>
      <c r="D623" s="21" t="s">
        <v>174</v>
      </c>
      <c r="E623" s="74" t="s">
        <v>897</v>
      </c>
      <c r="F623" s="85" t="s">
        <v>327</v>
      </c>
      <c r="G623" s="103" t="s">
        <v>328</v>
      </c>
      <c r="H623" s="41">
        <v>257</v>
      </c>
      <c r="I623" s="41">
        <v>0</v>
      </c>
      <c r="J623" s="41">
        <v>0</v>
      </c>
    </row>
    <row r="624" spans="1:10" ht="15.75" x14ac:dyDescent="0.25">
      <c r="A624" s="3"/>
      <c r="B624" s="96"/>
      <c r="C624" s="4" t="s">
        <v>156</v>
      </c>
      <c r="D624" s="3"/>
      <c r="E624" s="3"/>
      <c r="F624" s="3"/>
      <c r="G624" s="49" t="s">
        <v>157</v>
      </c>
      <c r="H624" s="97">
        <f>H625+H639</f>
        <v>20695.099999999999</v>
      </c>
      <c r="I624" s="97">
        <f>I625+I639</f>
        <v>18579.100000000002</v>
      </c>
      <c r="J624" s="97">
        <f>J625+J639</f>
        <v>18579.100000000002</v>
      </c>
    </row>
    <row r="625" spans="1:10" s="37" customFormat="1" ht="14.25" x14ac:dyDescent="0.2">
      <c r="A625" s="27"/>
      <c r="B625" s="70"/>
      <c r="C625" s="35" t="s">
        <v>156</v>
      </c>
      <c r="D625" s="35" t="s">
        <v>145</v>
      </c>
      <c r="E625" s="35"/>
      <c r="F625" s="35"/>
      <c r="G625" s="45" t="s">
        <v>226</v>
      </c>
      <c r="H625" s="42">
        <f>H626+H635</f>
        <v>13510.4</v>
      </c>
      <c r="I625" s="42">
        <f>I626+I635</f>
        <v>12669.800000000001</v>
      </c>
      <c r="J625" s="42">
        <f>J626+J635</f>
        <v>12669.800000000001</v>
      </c>
    </row>
    <row r="626" spans="1:10" s="37" customFormat="1" ht="51.75" x14ac:dyDescent="0.25">
      <c r="A626" s="27"/>
      <c r="B626" s="70"/>
      <c r="C626" s="16" t="s">
        <v>156</v>
      </c>
      <c r="D626" s="85" t="s">
        <v>145</v>
      </c>
      <c r="E626" s="73" t="s">
        <v>101</v>
      </c>
      <c r="F626" s="35"/>
      <c r="G626" s="53" t="s">
        <v>570</v>
      </c>
      <c r="H626" s="65">
        <f t="shared" ref="H626:J627" si="311">H627</f>
        <v>13410.4</v>
      </c>
      <c r="I626" s="65">
        <f t="shared" si="311"/>
        <v>12669.800000000001</v>
      </c>
      <c r="J626" s="65">
        <f t="shared" si="311"/>
        <v>12669.800000000001</v>
      </c>
    </row>
    <row r="627" spans="1:10" s="37" customFormat="1" ht="25.5" x14ac:dyDescent="0.2">
      <c r="A627" s="27"/>
      <c r="B627" s="70"/>
      <c r="C627" s="16" t="s">
        <v>156</v>
      </c>
      <c r="D627" s="85" t="s">
        <v>145</v>
      </c>
      <c r="E627" s="52" t="s">
        <v>102</v>
      </c>
      <c r="F627" s="35"/>
      <c r="G627" s="48" t="s">
        <v>251</v>
      </c>
      <c r="H627" s="58">
        <f t="shared" si="311"/>
        <v>13410.4</v>
      </c>
      <c r="I627" s="58">
        <f t="shared" si="311"/>
        <v>12669.800000000001</v>
      </c>
      <c r="J627" s="58">
        <f t="shared" si="311"/>
        <v>12669.800000000001</v>
      </c>
    </row>
    <row r="628" spans="1:10" s="37" customFormat="1" ht="38.25" x14ac:dyDescent="0.2">
      <c r="A628" s="27"/>
      <c r="B628" s="70"/>
      <c r="C628" s="16" t="s">
        <v>156</v>
      </c>
      <c r="D628" s="85" t="s">
        <v>145</v>
      </c>
      <c r="E628" s="21" t="s">
        <v>316</v>
      </c>
      <c r="F628" s="35"/>
      <c r="G628" s="107" t="s">
        <v>329</v>
      </c>
      <c r="H628" s="58">
        <f>H629+H631+H633</f>
        <v>13410.4</v>
      </c>
      <c r="I628" s="58">
        <f t="shared" ref="I628:J628" si="312">I629+I631+I633</f>
        <v>12669.800000000001</v>
      </c>
      <c r="J628" s="58">
        <f t="shared" si="312"/>
        <v>12669.800000000001</v>
      </c>
    </row>
    <row r="629" spans="1:10" s="20" customFormat="1" ht="26.25" x14ac:dyDescent="0.25">
      <c r="A629" s="18"/>
      <c r="B629" s="71"/>
      <c r="C629" s="16" t="s">
        <v>156</v>
      </c>
      <c r="D629" s="85" t="s">
        <v>145</v>
      </c>
      <c r="E629" s="74" t="s">
        <v>253</v>
      </c>
      <c r="F629" s="16"/>
      <c r="G629" s="134" t="s">
        <v>254</v>
      </c>
      <c r="H629" s="39">
        <f t="shared" ref="H629:J629" si="313">H630</f>
        <v>11066.8</v>
      </c>
      <c r="I629" s="39">
        <f t="shared" si="313"/>
        <v>10326.200000000001</v>
      </c>
      <c r="J629" s="39">
        <f t="shared" si="313"/>
        <v>10326.200000000001</v>
      </c>
    </row>
    <row r="630" spans="1:10" x14ac:dyDescent="0.2">
      <c r="A630" s="1"/>
      <c r="B630" s="25"/>
      <c r="C630" s="16" t="s">
        <v>156</v>
      </c>
      <c r="D630" s="85" t="s">
        <v>145</v>
      </c>
      <c r="E630" s="74" t="s">
        <v>253</v>
      </c>
      <c r="F630" s="21" t="s">
        <v>346</v>
      </c>
      <c r="G630" s="103" t="s">
        <v>345</v>
      </c>
      <c r="H630" s="162">
        <v>11066.8</v>
      </c>
      <c r="I630" s="162">
        <v>10326.200000000001</v>
      </c>
      <c r="J630" s="162">
        <v>10326.200000000001</v>
      </c>
    </row>
    <row r="631" spans="1:10" ht="68.25" customHeight="1" x14ac:dyDescent="0.2">
      <c r="A631" s="1"/>
      <c r="B631" s="25"/>
      <c r="C631" s="16" t="s">
        <v>156</v>
      </c>
      <c r="D631" s="85" t="s">
        <v>145</v>
      </c>
      <c r="E631" s="74">
        <v>210110690</v>
      </c>
      <c r="F631" s="21"/>
      <c r="G631" s="103" t="s">
        <v>505</v>
      </c>
      <c r="H631" s="39">
        <f t="shared" ref="H631:J631" si="314">H632</f>
        <v>2320.6</v>
      </c>
      <c r="I631" s="39">
        <f t="shared" si="314"/>
        <v>2320.6</v>
      </c>
      <c r="J631" s="39">
        <f t="shared" si="314"/>
        <v>2320.6</v>
      </c>
    </row>
    <row r="632" spans="1:10" x14ac:dyDescent="0.2">
      <c r="A632" s="1"/>
      <c r="B632" s="25"/>
      <c r="C632" s="16" t="s">
        <v>156</v>
      </c>
      <c r="D632" s="85" t="s">
        <v>145</v>
      </c>
      <c r="E632" s="74">
        <v>210110690</v>
      </c>
      <c r="F632" s="21" t="s">
        <v>346</v>
      </c>
      <c r="G632" s="103" t="s">
        <v>345</v>
      </c>
      <c r="H632" s="39">
        <v>2320.6</v>
      </c>
      <c r="I632" s="39">
        <v>2320.6</v>
      </c>
      <c r="J632" s="39">
        <v>2320.6</v>
      </c>
    </row>
    <row r="633" spans="1:10" ht="52.5" customHeight="1" x14ac:dyDescent="0.2">
      <c r="A633" s="1"/>
      <c r="B633" s="25"/>
      <c r="C633" s="16" t="s">
        <v>156</v>
      </c>
      <c r="D633" s="85" t="s">
        <v>145</v>
      </c>
      <c r="E633" s="74" t="s">
        <v>509</v>
      </c>
      <c r="F633" s="21"/>
      <c r="G633" s="103" t="s">
        <v>506</v>
      </c>
      <c r="H633" s="39">
        <f t="shared" ref="H633:J633" si="315">H634</f>
        <v>23</v>
      </c>
      <c r="I633" s="39">
        <f t="shared" si="315"/>
        <v>23</v>
      </c>
      <c r="J633" s="39">
        <f t="shared" si="315"/>
        <v>23</v>
      </c>
    </row>
    <row r="634" spans="1:10" x14ac:dyDescent="0.2">
      <c r="A634" s="1"/>
      <c r="B634" s="25"/>
      <c r="C634" s="16" t="s">
        <v>156</v>
      </c>
      <c r="D634" s="85" t="s">
        <v>145</v>
      </c>
      <c r="E634" s="74" t="s">
        <v>509</v>
      </c>
      <c r="F634" s="21" t="s">
        <v>346</v>
      </c>
      <c r="G634" s="103" t="s">
        <v>345</v>
      </c>
      <c r="H634" s="39">
        <v>23</v>
      </c>
      <c r="I634" s="39">
        <v>23</v>
      </c>
      <c r="J634" s="39">
        <v>23</v>
      </c>
    </row>
    <row r="635" spans="1:10" ht="25.5" x14ac:dyDescent="0.2">
      <c r="A635" s="1"/>
      <c r="B635" s="25"/>
      <c r="C635" s="5" t="s">
        <v>156</v>
      </c>
      <c r="D635" s="5" t="s">
        <v>145</v>
      </c>
      <c r="E635" s="87">
        <v>9900000000</v>
      </c>
      <c r="F635" s="73"/>
      <c r="G635" s="158" t="s">
        <v>203</v>
      </c>
      <c r="H635" s="101">
        <f t="shared" ref="H635:J635" si="316">H636</f>
        <v>100</v>
      </c>
      <c r="I635" s="101">
        <f t="shared" si="316"/>
        <v>0</v>
      </c>
      <c r="J635" s="101">
        <f t="shared" si="316"/>
        <v>0</v>
      </c>
    </row>
    <row r="636" spans="1:10" ht="25.5" x14ac:dyDescent="0.2">
      <c r="A636" s="1"/>
      <c r="B636" s="25"/>
      <c r="C636" s="16" t="s">
        <v>156</v>
      </c>
      <c r="D636" s="85" t="s">
        <v>145</v>
      </c>
      <c r="E636" s="85" t="s">
        <v>32</v>
      </c>
      <c r="F636" s="85"/>
      <c r="G636" s="105" t="s">
        <v>56</v>
      </c>
      <c r="H636" s="104">
        <f>H637</f>
        <v>100</v>
      </c>
      <c r="I636" s="104">
        <f>I637</f>
        <v>0</v>
      </c>
      <c r="J636" s="104">
        <f>J637</f>
        <v>0</v>
      </c>
    </row>
    <row r="637" spans="1:10" ht="38.25" x14ac:dyDescent="0.2">
      <c r="A637" s="1"/>
      <c r="B637" s="25"/>
      <c r="C637" s="16" t="s">
        <v>156</v>
      </c>
      <c r="D637" s="85" t="s">
        <v>145</v>
      </c>
      <c r="E637" s="85" t="s">
        <v>649</v>
      </c>
      <c r="F637" s="16"/>
      <c r="G637" s="54" t="s">
        <v>607</v>
      </c>
      <c r="H637" s="41">
        <f>SUM(H638:H638)</f>
        <v>100</v>
      </c>
      <c r="I637" s="41">
        <f>SUM(I638:I638)</f>
        <v>0</v>
      </c>
      <c r="J637" s="41">
        <f>SUM(J638:J638)</f>
        <v>0</v>
      </c>
    </row>
    <row r="638" spans="1:10" x14ac:dyDescent="0.2">
      <c r="A638" s="1"/>
      <c r="B638" s="25"/>
      <c r="C638" s="16" t="s">
        <v>156</v>
      </c>
      <c r="D638" s="85" t="s">
        <v>145</v>
      </c>
      <c r="E638" s="85" t="s">
        <v>649</v>
      </c>
      <c r="F638" s="21" t="s">
        <v>346</v>
      </c>
      <c r="G638" s="103" t="s">
        <v>345</v>
      </c>
      <c r="H638" s="39">
        <v>100</v>
      </c>
      <c r="I638" s="39">
        <v>0</v>
      </c>
      <c r="J638" s="39">
        <v>0</v>
      </c>
    </row>
    <row r="639" spans="1:10" s="37" customFormat="1" ht="14.25" x14ac:dyDescent="0.2">
      <c r="A639" s="27"/>
      <c r="B639" s="70"/>
      <c r="C639" s="35" t="s">
        <v>156</v>
      </c>
      <c r="D639" s="35" t="s">
        <v>156</v>
      </c>
      <c r="E639" s="35"/>
      <c r="F639" s="35"/>
      <c r="G639" s="46" t="s">
        <v>225</v>
      </c>
      <c r="H639" s="42">
        <f>H640+H660</f>
        <v>7184.7</v>
      </c>
      <c r="I639" s="42">
        <f>I640+I660</f>
        <v>5909.3</v>
      </c>
      <c r="J639" s="42">
        <f>J640+J660</f>
        <v>5909.3</v>
      </c>
    </row>
    <row r="640" spans="1:10" s="37" customFormat="1" ht="51.75" x14ac:dyDescent="0.25">
      <c r="A640" s="27"/>
      <c r="B640" s="70"/>
      <c r="C640" s="16" t="s">
        <v>156</v>
      </c>
      <c r="D640" s="16" t="s">
        <v>156</v>
      </c>
      <c r="E640" s="73" t="s">
        <v>101</v>
      </c>
      <c r="F640" s="35"/>
      <c r="G640" s="53" t="s">
        <v>570</v>
      </c>
      <c r="H640" s="65">
        <f>H641+H654</f>
        <v>7134.7</v>
      </c>
      <c r="I640" s="65">
        <f>I641+I654</f>
        <v>5909.3</v>
      </c>
      <c r="J640" s="65">
        <f>J641+J654</f>
        <v>5909.3</v>
      </c>
    </row>
    <row r="641" spans="1:10" ht="25.5" x14ac:dyDescent="0.2">
      <c r="A641" s="1"/>
      <c r="B641" s="25"/>
      <c r="C641" s="16" t="s">
        <v>156</v>
      </c>
      <c r="D641" s="16" t="s">
        <v>156</v>
      </c>
      <c r="E641" s="52" t="s">
        <v>39</v>
      </c>
      <c r="F641" s="21"/>
      <c r="G641" s="48" t="s">
        <v>258</v>
      </c>
      <c r="H641" s="41">
        <f t="shared" ref="H641:I641" si="317">H642+H649</f>
        <v>7084.7</v>
      </c>
      <c r="I641" s="41">
        <f t="shared" si="317"/>
        <v>5859.3</v>
      </c>
      <c r="J641" s="41">
        <f t="shared" ref="J641" si="318">J642+J649</f>
        <v>5859.3</v>
      </c>
    </row>
    <row r="642" spans="1:10" ht="42" customHeight="1" x14ac:dyDescent="0.2">
      <c r="A642" s="1"/>
      <c r="B642" s="25"/>
      <c r="C642" s="16" t="s">
        <v>156</v>
      </c>
      <c r="D642" s="16" t="s">
        <v>156</v>
      </c>
      <c r="E642" s="21" t="s">
        <v>317</v>
      </c>
      <c r="F642" s="16"/>
      <c r="G642" s="107" t="s">
        <v>491</v>
      </c>
      <c r="H642" s="41">
        <f t="shared" ref="H642:J642" si="319">H643+H645+H647</f>
        <v>311.20000000000005</v>
      </c>
      <c r="I642" s="41">
        <f t="shared" si="319"/>
        <v>150</v>
      </c>
      <c r="J642" s="41">
        <f t="shared" si="319"/>
        <v>150</v>
      </c>
    </row>
    <row r="643" spans="1:10" ht="51" x14ac:dyDescent="0.2">
      <c r="A643" s="1"/>
      <c r="B643" s="25"/>
      <c r="C643" s="16" t="s">
        <v>156</v>
      </c>
      <c r="D643" s="16" t="s">
        <v>156</v>
      </c>
      <c r="E643" s="81" t="s">
        <v>40</v>
      </c>
      <c r="F643" s="16"/>
      <c r="G643" s="106" t="s">
        <v>313</v>
      </c>
      <c r="H643" s="39">
        <f t="shared" ref="H643:J643" si="320">H644</f>
        <v>6.6</v>
      </c>
      <c r="I643" s="39">
        <f t="shared" si="320"/>
        <v>5</v>
      </c>
      <c r="J643" s="39">
        <f t="shared" si="320"/>
        <v>5</v>
      </c>
    </row>
    <row r="644" spans="1:10" ht="38.25" x14ac:dyDescent="0.2">
      <c r="A644" s="1"/>
      <c r="B644" s="25"/>
      <c r="C644" s="16" t="s">
        <v>156</v>
      </c>
      <c r="D644" s="16" t="s">
        <v>156</v>
      </c>
      <c r="E644" s="81" t="s">
        <v>40</v>
      </c>
      <c r="F644" s="85" t="s">
        <v>327</v>
      </c>
      <c r="G644" s="103" t="s">
        <v>328</v>
      </c>
      <c r="H644" s="41">
        <v>6.6</v>
      </c>
      <c r="I644" s="41">
        <v>5</v>
      </c>
      <c r="J644" s="41">
        <v>5</v>
      </c>
    </row>
    <row r="645" spans="1:10" ht="25.5" x14ac:dyDescent="0.2">
      <c r="A645" s="1"/>
      <c r="B645" s="25"/>
      <c r="C645" s="16" t="s">
        <v>156</v>
      </c>
      <c r="D645" s="16" t="s">
        <v>156</v>
      </c>
      <c r="E645" s="81" t="s">
        <v>41</v>
      </c>
      <c r="F645" s="16"/>
      <c r="G645" s="103" t="s">
        <v>259</v>
      </c>
      <c r="H645" s="41">
        <f t="shared" ref="H645:J645" si="321">H646</f>
        <v>289.60000000000002</v>
      </c>
      <c r="I645" s="41">
        <f t="shared" si="321"/>
        <v>130</v>
      </c>
      <c r="J645" s="41">
        <f t="shared" si="321"/>
        <v>130</v>
      </c>
    </row>
    <row r="646" spans="1:10" ht="38.25" x14ac:dyDescent="0.2">
      <c r="A646" s="1"/>
      <c r="B646" s="25"/>
      <c r="C646" s="16" t="s">
        <v>156</v>
      </c>
      <c r="D646" s="16" t="s">
        <v>156</v>
      </c>
      <c r="E646" s="81" t="s">
        <v>41</v>
      </c>
      <c r="F646" s="85" t="s">
        <v>327</v>
      </c>
      <c r="G646" s="103" t="s">
        <v>328</v>
      </c>
      <c r="H646" s="41">
        <v>289.60000000000002</v>
      </c>
      <c r="I646" s="41">
        <v>130</v>
      </c>
      <c r="J646" s="41">
        <v>130</v>
      </c>
    </row>
    <row r="647" spans="1:10" ht="53.25" customHeight="1" x14ac:dyDescent="0.2">
      <c r="A647" s="1"/>
      <c r="B647" s="25"/>
      <c r="C647" s="16" t="s">
        <v>156</v>
      </c>
      <c r="D647" s="16" t="s">
        <v>156</v>
      </c>
      <c r="E647" s="81" t="s">
        <v>42</v>
      </c>
      <c r="F647" s="16"/>
      <c r="G647" s="103" t="s">
        <v>129</v>
      </c>
      <c r="H647" s="41">
        <f t="shared" ref="H647:J647" si="322">H648</f>
        <v>15</v>
      </c>
      <c r="I647" s="41">
        <f t="shared" si="322"/>
        <v>15</v>
      </c>
      <c r="J647" s="41">
        <f t="shared" si="322"/>
        <v>15</v>
      </c>
    </row>
    <row r="648" spans="1:10" ht="38.25" x14ac:dyDescent="0.2">
      <c r="A648" s="1"/>
      <c r="B648" s="25"/>
      <c r="C648" s="16" t="s">
        <v>156</v>
      </c>
      <c r="D648" s="16" t="s">
        <v>156</v>
      </c>
      <c r="E648" s="81" t="s">
        <v>42</v>
      </c>
      <c r="F648" s="85" t="s">
        <v>327</v>
      </c>
      <c r="G648" s="103" t="s">
        <v>328</v>
      </c>
      <c r="H648" s="41">
        <v>15</v>
      </c>
      <c r="I648" s="41">
        <v>15</v>
      </c>
      <c r="J648" s="41">
        <v>15</v>
      </c>
    </row>
    <row r="649" spans="1:10" ht="76.5" x14ac:dyDescent="0.2">
      <c r="A649" s="1"/>
      <c r="B649" s="25"/>
      <c r="C649" s="16" t="s">
        <v>156</v>
      </c>
      <c r="D649" s="16" t="s">
        <v>156</v>
      </c>
      <c r="E649" s="21" t="s">
        <v>398</v>
      </c>
      <c r="F649" s="16"/>
      <c r="G649" s="107" t="s">
        <v>399</v>
      </c>
      <c r="H649" s="41">
        <f>H650+H652</f>
        <v>6773.5</v>
      </c>
      <c r="I649" s="41">
        <f t="shared" ref="I649:J649" si="323">I650+I652</f>
        <v>5709.3</v>
      </c>
      <c r="J649" s="41">
        <f t="shared" si="323"/>
        <v>5709.3</v>
      </c>
    </row>
    <row r="650" spans="1:10" ht="38.25" x14ac:dyDescent="0.2">
      <c r="A650" s="1"/>
      <c r="B650" s="25"/>
      <c r="C650" s="16" t="s">
        <v>156</v>
      </c>
      <c r="D650" s="16" t="s">
        <v>156</v>
      </c>
      <c r="E650" s="74" t="s">
        <v>315</v>
      </c>
      <c r="F650" s="16"/>
      <c r="G650" s="103" t="s">
        <v>0</v>
      </c>
      <c r="H650" s="41">
        <f>H651</f>
        <v>6723.5</v>
      </c>
      <c r="I650" s="41">
        <f>I651</f>
        <v>5709.3</v>
      </c>
      <c r="J650" s="41">
        <f>J651</f>
        <v>5709.3</v>
      </c>
    </row>
    <row r="651" spans="1:10" x14ac:dyDescent="0.2">
      <c r="A651" s="1"/>
      <c r="B651" s="25"/>
      <c r="C651" s="16" t="s">
        <v>156</v>
      </c>
      <c r="D651" s="16" t="s">
        <v>156</v>
      </c>
      <c r="E651" s="74" t="s">
        <v>315</v>
      </c>
      <c r="F651" s="85" t="s">
        <v>346</v>
      </c>
      <c r="G651" s="103" t="s">
        <v>345</v>
      </c>
      <c r="H651" s="41">
        <v>6723.5</v>
      </c>
      <c r="I651" s="41">
        <v>5709.3</v>
      </c>
      <c r="J651" s="41">
        <v>5709.3</v>
      </c>
    </row>
    <row r="652" spans="1:10" x14ac:dyDescent="0.2">
      <c r="A652" s="162"/>
      <c r="B652" s="25"/>
      <c r="C652" s="16" t="s">
        <v>156</v>
      </c>
      <c r="D652" s="16" t="s">
        <v>156</v>
      </c>
      <c r="E652" s="74" t="s">
        <v>895</v>
      </c>
      <c r="F652" s="85"/>
      <c r="G652" s="103" t="s">
        <v>896</v>
      </c>
      <c r="H652" s="41">
        <f>H653</f>
        <v>50</v>
      </c>
      <c r="I652" s="41">
        <f t="shared" ref="I652:J652" si="324">I653</f>
        <v>0</v>
      </c>
      <c r="J652" s="41">
        <f t="shared" si="324"/>
        <v>0</v>
      </c>
    </row>
    <row r="653" spans="1:10" ht="38.25" x14ac:dyDescent="0.2">
      <c r="A653" s="162"/>
      <c r="B653" s="25"/>
      <c r="C653" s="16" t="s">
        <v>156</v>
      </c>
      <c r="D653" s="16" t="s">
        <v>156</v>
      </c>
      <c r="E653" s="74" t="s">
        <v>895</v>
      </c>
      <c r="F653" s="85" t="s">
        <v>327</v>
      </c>
      <c r="G653" s="103" t="s">
        <v>328</v>
      </c>
      <c r="H653" s="41">
        <v>50</v>
      </c>
      <c r="I653" s="41">
        <v>0</v>
      </c>
      <c r="J653" s="41">
        <v>0</v>
      </c>
    </row>
    <row r="654" spans="1:10" ht="62.25" customHeight="1" x14ac:dyDescent="0.2">
      <c r="A654" s="1"/>
      <c r="B654" s="25"/>
      <c r="C654" s="16" t="s">
        <v>156</v>
      </c>
      <c r="D654" s="16" t="s">
        <v>156</v>
      </c>
      <c r="E654" s="75">
        <v>240000000</v>
      </c>
      <c r="F654" s="16"/>
      <c r="G654" s="48" t="s">
        <v>261</v>
      </c>
      <c r="H654" s="98">
        <f t="shared" ref="H654:J654" si="325">H655</f>
        <v>50</v>
      </c>
      <c r="I654" s="98">
        <f t="shared" si="325"/>
        <v>50</v>
      </c>
      <c r="J654" s="98">
        <f t="shared" si="325"/>
        <v>50</v>
      </c>
    </row>
    <row r="655" spans="1:10" ht="51" x14ac:dyDescent="0.2">
      <c r="A655" s="1"/>
      <c r="B655" s="25"/>
      <c r="C655" s="16" t="s">
        <v>156</v>
      </c>
      <c r="D655" s="16" t="s">
        <v>156</v>
      </c>
      <c r="E655" s="74">
        <v>240100000</v>
      </c>
      <c r="F655" s="16"/>
      <c r="G655" s="112" t="s">
        <v>501</v>
      </c>
      <c r="H655" s="104">
        <f t="shared" ref="H655:I655" si="326">H656+H658</f>
        <v>50</v>
      </c>
      <c r="I655" s="104">
        <f t="shared" si="326"/>
        <v>50</v>
      </c>
      <c r="J655" s="104">
        <f t="shared" ref="J655" si="327">J656+J658</f>
        <v>50</v>
      </c>
    </row>
    <row r="656" spans="1:10" ht="87.75" customHeight="1" x14ac:dyDescent="0.2">
      <c r="A656" s="1"/>
      <c r="B656" s="25"/>
      <c r="C656" s="16" t="s">
        <v>156</v>
      </c>
      <c r="D656" s="16" t="s">
        <v>156</v>
      </c>
      <c r="E656" s="74" t="s">
        <v>604</v>
      </c>
      <c r="F656" s="16"/>
      <c r="G656" s="103" t="s">
        <v>263</v>
      </c>
      <c r="H656" s="41">
        <f t="shared" ref="H656:J656" si="328">H657</f>
        <v>5</v>
      </c>
      <c r="I656" s="41">
        <f t="shared" si="328"/>
        <v>5</v>
      </c>
      <c r="J656" s="41">
        <f t="shared" si="328"/>
        <v>5</v>
      </c>
    </row>
    <row r="657" spans="1:10" ht="38.25" x14ac:dyDescent="0.2">
      <c r="A657" s="1"/>
      <c r="B657" s="25"/>
      <c r="C657" s="16" t="s">
        <v>156</v>
      </c>
      <c r="D657" s="16" t="s">
        <v>156</v>
      </c>
      <c r="E657" s="74" t="s">
        <v>604</v>
      </c>
      <c r="F657" s="85" t="s">
        <v>327</v>
      </c>
      <c r="G657" s="103" t="s">
        <v>328</v>
      </c>
      <c r="H657" s="41">
        <v>5</v>
      </c>
      <c r="I657" s="41">
        <v>5</v>
      </c>
      <c r="J657" s="41">
        <v>5</v>
      </c>
    </row>
    <row r="658" spans="1:10" x14ac:dyDescent="0.2">
      <c r="A658" s="1"/>
      <c r="B658" s="25"/>
      <c r="C658" s="16" t="s">
        <v>156</v>
      </c>
      <c r="D658" s="16" t="s">
        <v>156</v>
      </c>
      <c r="E658" s="74" t="s">
        <v>605</v>
      </c>
      <c r="F658" s="16"/>
      <c r="G658" s="103" t="s">
        <v>265</v>
      </c>
      <c r="H658" s="41">
        <f t="shared" ref="H658:J658" si="329">H659</f>
        <v>45</v>
      </c>
      <c r="I658" s="41">
        <f t="shared" si="329"/>
        <v>45</v>
      </c>
      <c r="J658" s="41">
        <f t="shared" si="329"/>
        <v>45</v>
      </c>
    </row>
    <row r="659" spans="1:10" ht="38.25" x14ac:dyDescent="0.2">
      <c r="A659" s="1"/>
      <c r="B659" s="25"/>
      <c r="C659" s="16" t="s">
        <v>156</v>
      </c>
      <c r="D659" s="16" t="s">
        <v>156</v>
      </c>
      <c r="E659" s="74" t="s">
        <v>605</v>
      </c>
      <c r="F659" s="85" t="s">
        <v>327</v>
      </c>
      <c r="G659" s="103" t="s">
        <v>328</v>
      </c>
      <c r="H659" s="41">
        <v>45</v>
      </c>
      <c r="I659" s="41">
        <v>45</v>
      </c>
      <c r="J659" s="41">
        <v>45</v>
      </c>
    </row>
    <row r="660" spans="1:10" ht="25.5" x14ac:dyDescent="0.2">
      <c r="A660" s="162"/>
      <c r="B660" s="25"/>
      <c r="C660" s="5" t="s">
        <v>156</v>
      </c>
      <c r="D660" s="5" t="s">
        <v>156</v>
      </c>
      <c r="E660" s="87">
        <v>9900000000</v>
      </c>
      <c r="F660" s="73"/>
      <c r="G660" s="158" t="s">
        <v>203</v>
      </c>
      <c r="H660" s="101">
        <f t="shared" ref="H660:J661" si="330">H661</f>
        <v>50</v>
      </c>
      <c r="I660" s="101">
        <f t="shared" si="330"/>
        <v>0</v>
      </c>
      <c r="J660" s="101">
        <f t="shared" si="330"/>
        <v>0</v>
      </c>
    </row>
    <row r="661" spans="1:10" ht="25.5" x14ac:dyDescent="0.2">
      <c r="A661" s="162"/>
      <c r="B661" s="25"/>
      <c r="C661" s="16" t="s">
        <v>156</v>
      </c>
      <c r="D661" s="85" t="s">
        <v>156</v>
      </c>
      <c r="E661" s="85" t="s">
        <v>32</v>
      </c>
      <c r="F661" s="85"/>
      <c r="G661" s="105" t="s">
        <v>56</v>
      </c>
      <c r="H661" s="104">
        <f t="shared" si="330"/>
        <v>50</v>
      </c>
      <c r="I661" s="104">
        <f t="shared" si="330"/>
        <v>0</v>
      </c>
      <c r="J661" s="104">
        <f t="shared" si="330"/>
        <v>0</v>
      </c>
    </row>
    <row r="662" spans="1:10" ht="38.25" x14ac:dyDescent="0.2">
      <c r="A662" s="162"/>
      <c r="B662" s="25"/>
      <c r="C662" s="16" t="s">
        <v>156</v>
      </c>
      <c r="D662" s="85" t="s">
        <v>156</v>
      </c>
      <c r="E662" s="85" t="s">
        <v>649</v>
      </c>
      <c r="F662" s="16"/>
      <c r="G662" s="54" t="s">
        <v>607</v>
      </c>
      <c r="H662" s="41">
        <f>SUM(H663:H663)</f>
        <v>50</v>
      </c>
      <c r="I662" s="41">
        <f>SUM(I663:I663)</f>
        <v>0</v>
      </c>
      <c r="J662" s="41">
        <f>SUM(J663:J663)</f>
        <v>0</v>
      </c>
    </row>
    <row r="663" spans="1:10" x14ac:dyDescent="0.2">
      <c r="A663" s="162"/>
      <c r="B663" s="25"/>
      <c r="C663" s="16" t="s">
        <v>156</v>
      </c>
      <c r="D663" s="85" t="s">
        <v>156</v>
      </c>
      <c r="E663" s="85" t="s">
        <v>649</v>
      </c>
      <c r="F663" s="85" t="s">
        <v>346</v>
      </c>
      <c r="G663" s="103" t="s">
        <v>345</v>
      </c>
      <c r="H663" s="39">
        <v>50</v>
      </c>
      <c r="I663" s="39">
        <v>0</v>
      </c>
      <c r="J663" s="39"/>
    </row>
    <row r="664" spans="1:10" ht="15.75" x14ac:dyDescent="0.25">
      <c r="A664" s="3"/>
      <c r="B664" s="96"/>
      <c r="C664" s="4" t="s">
        <v>153</v>
      </c>
      <c r="D664" s="3"/>
      <c r="E664" s="3"/>
      <c r="F664" s="3"/>
      <c r="G664" s="49" t="s">
        <v>25</v>
      </c>
      <c r="H664" s="97">
        <f>H665+H691</f>
        <v>59323.000000000007</v>
      </c>
      <c r="I664" s="97">
        <f>I665+I691</f>
        <v>53848.800000000003</v>
      </c>
      <c r="J664" s="97">
        <f>J665+J691</f>
        <v>53848.800000000003</v>
      </c>
    </row>
    <row r="665" spans="1:10" s="37" customFormat="1" ht="14.25" x14ac:dyDescent="0.2">
      <c r="A665" s="27"/>
      <c r="B665" s="70"/>
      <c r="C665" s="35" t="s">
        <v>153</v>
      </c>
      <c r="D665" s="35" t="s">
        <v>140</v>
      </c>
      <c r="E665" s="35"/>
      <c r="F665" s="35"/>
      <c r="G665" s="45" t="s">
        <v>158</v>
      </c>
      <c r="H665" s="42">
        <f>H666+H685</f>
        <v>56326.200000000004</v>
      </c>
      <c r="I665" s="42">
        <f>I666+I685</f>
        <v>51217.5</v>
      </c>
      <c r="J665" s="42">
        <f>J666+J685</f>
        <v>51217.5</v>
      </c>
    </row>
    <row r="666" spans="1:10" s="37" customFormat="1" ht="51.75" x14ac:dyDescent="0.25">
      <c r="A666" s="27"/>
      <c r="B666" s="70"/>
      <c r="C666" s="16" t="s">
        <v>153</v>
      </c>
      <c r="D666" s="16" t="s">
        <v>140</v>
      </c>
      <c r="E666" s="73" t="s">
        <v>101</v>
      </c>
      <c r="F666" s="35"/>
      <c r="G666" s="53" t="s">
        <v>570</v>
      </c>
      <c r="H666" s="65">
        <f t="shared" ref="H666:J666" si="331">H667</f>
        <v>56126.200000000004</v>
      </c>
      <c r="I666" s="65">
        <f t="shared" si="331"/>
        <v>51217.5</v>
      </c>
      <c r="J666" s="65">
        <f t="shared" si="331"/>
        <v>51217.5</v>
      </c>
    </row>
    <row r="667" spans="1:10" s="37" customFormat="1" ht="25.5" x14ac:dyDescent="0.2">
      <c r="A667" s="27"/>
      <c r="B667" s="70"/>
      <c r="C667" s="16" t="s">
        <v>153</v>
      </c>
      <c r="D667" s="16" t="s">
        <v>140</v>
      </c>
      <c r="E667" s="21" t="s">
        <v>102</v>
      </c>
      <c r="F667" s="35"/>
      <c r="G667" s="48" t="s">
        <v>251</v>
      </c>
      <c r="H667" s="58">
        <f>H668+H680</f>
        <v>56126.200000000004</v>
      </c>
      <c r="I667" s="58">
        <f>I668+I680</f>
        <v>51217.5</v>
      </c>
      <c r="J667" s="58">
        <f>J668+J680</f>
        <v>51217.5</v>
      </c>
    </row>
    <row r="668" spans="1:10" s="37" customFormat="1" ht="38.25" x14ac:dyDescent="0.2">
      <c r="A668" s="27"/>
      <c r="B668" s="70"/>
      <c r="C668" s="16" t="s">
        <v>153</v>
      </c>
      <c r="D668" s="16" t="s">
        <v>140</v>
      </c>
      <c r="E668" s="21" t="s">
        <v>316</v>
      </c>
      <c r="F668" s="35"/>
      <c r="G668" s="107" t="s">
        <v>329</v>
      </c>
      <c r="H668" s="58">
        <f>H669+H672+H674+H677</f>
        <v>56090.200000000004</v>
      </c>
      <c r="I668" s="58">
        <f t="shared" ref="I668:J668" si="332">I669+I672+I674+I677</f>
        <v>51023</v>
      </c>
      <c r="J668" s="58">
        <f t="shared" si="332"/>
        <v>51023</v>
      </c>
    </row>
    <row r="669" spans="1:10" ht="25.5" x14ac:dyDescent="0.2">
      <c r="A669" s="1"/>
      <c r="B669" s="25"/>
      <c r="C669" s="16" t="s">
        <v>153</v>
      </c>
      <c r="D669" s="16" t="s">
        <v>140</v>
      </c>
      <c r="E669" s="74" t="s">
        <v>103</v>
      </c>
      <c r="F669" s="16"/>
      <c r="G669" s="218" t="s">
        <v>250</v>
      </c>
      <c r="H669" s="39">
        <f>H670+H671</f>
        <v>11099.2</v>
      </c>
      <c r="I669" s="39">
        <f t="shared" ref="I669:J669" si="333">I670+I671</f>
        <v>10011.1</v>
      </c>
      <c r="J669" s="39">
        <f t="shared" si="333"/>
        <v>10011.1</v>
      </c>
    </row>
    <row r="670" spans="1:10" ht="25.5" x14ac:dyDescent="0.2">
      <c r="A670" s="1"/>
      <c r="B670" s="25"/>
      <c r="C670" s="16" t="s">
        <v>153</v>
      </c>
      <c r="D670" s="16" t="s">
        <v>140</v>
      </c>
      <c r="E670" s="74" t="s">
        <v>103</v>
      </c>
      <c r="F670" s="85" t="s">
        <v>107</v>
      </c>
      <c r="G670" s="55" t="s">
        <v>183</v>
      </c>
      <c r="H670" s="39">
        <v>5635.6</v>
      </c>
      <c r="I670" s="39">
        <f>5969.1-282.1</f>
        <v>5687</v>
      </c>
      <c r="J670" s="39">
        <f>5969.1-282.1</f>
        <v>5687</v>
      </c>
    </row>
    <row r="671" spans="1:10" ht="38.25" x14ac:dyDescent="0.2">
      <c r="A671" s="1"/>
      <c r="B671" s="25"/>
      <c r="C671" s="16" t="s">
        <v>153</v>
      </c>
      <c r="D671" s="16" t="s">
        <v>140</v>
      </c>
      <c r="E671" s="74" t="s">
        <v>103</v>
      </c>
      <c r="F671" s="85" t="s">
        <v>327</v>
      </c>
      <c r="G671" s="103" t="s">
        <v>328</v>
      </c>
      <c r="H671" s="39">
        <v>5463.6</v>
      </c>
      <c r="I671" s="39">
        <v>4324.1000000000004</v>
      </c>
      <c r="J671" s="39">
        <v>4324.1000000000004</v>
      </c>
    </row>
    <row r="672" spans="1:10" ht="51" x14ac:dyDescent="0.2">
      <c r="A672" s="1"/>
      <c r="B672" s="25"/>
      <c r="C672" s="16" t="s">
        <v>153</v>
      </c>
      <c r="D672" s="16" t="s">
        <v>140</v>
      </c>
      <c r="E672" s="74" t="s">
        <v>63</v>
      </c>
      <c r="F672" s="16"/>
      <c r="G672" s="134" t="s">
        <v>252</v>
      </c>
      <c r="H672" s="39">
        <f t="shared" ref="H672:J672" si="334">H673</f>
        <v>30425.599999999999</v>
      </c>
      <c r="I672" s="39">
        <f t="shared" si="334"/>
        <v>26446.5</v>
      </c>
      <c r="J672" s="39">
        <f t="shared" si="334"/>
        <v>26446.5</v>
      </c>
    </row>
    <row r="673" spans="1:10" x14ac:dyDescent="0.2">
      <c r="A673" s="1"/>
      <c r="B673" s="25"/>
      <c r="C673" s="16" t="s">
        <v>153</v>
      </c>
      <c r="D673" s="16" t="s">
        <v>140</v>
      </c>
      <c r="E673" s="74" t="s">
        <v>63</v>
      </c>
      <c r="F673" s="21" t="s">
        <v>346</v>
      </c>
      <c r="G673" s="103" t="s">
        <v>345</v>
      </c>
      <c r="H673" s="162">
        <v>30425.599999999999</v>
      </c>
      <c r="I673" s="162">
        <v>26446.5</v>
      </c>
      <c r="J673" s="162">
        <v>26446.5</v>
      </c>
    </row>
    <row r="674" spans="1:10" ht="43.5" customHeight="1" x14ac:dyDescent="0.2">
      <c r="A674" s="1"/>
      <c r="B674" s="25"/>
      <c r="C674" s="16" t="s">
        <v>153</v>
      </c>
      <c r="D674" s="16" t="s">
        <v>140</v>
      </c>
      <c r="E674" s="74" t="s">
        <v>510</v>
      </c>
      <c r="F674" s="85"/>
      <c r="G674" s="103" t="s">
        <v>504</v>
      </c>
      <c r="H674" s="39">
        <f t="shared" ref="H674:I674" si="335">SUM(H675:H676)</f>
        <v>200</v>
      </c>
      <c r="I674" s="39">
        <f t="shared" si="335"/>
        <v>200</v>
      </c>
      <c r="J674" s="39">
        <f t="shared" ref="J674" si="336">SUM(J675:J676)</f>
        <v>200</v>
      </c>
    </row>
    <row r="675" spans="1:10" ht="25.5" x14ac:dyDescent="0.2">
      <c r="A675" s="1"/>
      <c r="B675" s="25"/>
      <c r="C675" s="16" t="s">
        <v>153</v>
      </c>
      <c r="D675" s="16" t="s">
        <v>140</v>
      </c>
      <c r="E675" s="74" t="s">
        <v>510</v>
      </c>
      <c r="F675" s="85" t="s">
        <v>107</v>
      </c>
      <c r="G675" s="55" t="s">
        <v>183</v>
      </c>
      <c r="H675" s="39">
        <v>50</v>
      </c>
      <c r="I675" s="39">
        <v>50</v>
      </c>
      <c r="J675" s="39">
        <v>50</v>
      </c>
    </row>
    <row r="676" spans="1:10" x14ac:dyDescent="0.2">
      <c r="A676" s="1"/>
      <c r="B676" s="25"/>
      <c r="C676" s="16" t="s">
        <v>153</v>
      </c>
      <c r="D676" s="16" t="s">
        <v>140</v>
      </c>
      <c r="E676" s="74" t="s">
        <v>510</v>
      </c>
      <c r="F676" s="21" t="s">
        <v>346</v>
      </c>
      <c r="G676" s="103" t="s">
        <v>345</v>
      </c>
      <c r="H676" s="39">
        <v>150</v>
      </c>
      <c r="I676" s="39">
        <v>150</v>
      </c>
      <c r="J676" s="39">
        <v>150</v>
      </c>
    </row>
    <row r="677" spans="1:10" ht="51" x14ac:dyDescent="0.2">
      <c r="A677" s="162"/>
      <c r="B677" s="25"/>
      <c r="C677" s="16" t="s">
        <v>153</v>
      </c>
      <c r="D677" s="16" t="s">
        <v>140</v>
      </c>
      <c r="E677" s="74">
        <v>210110680</v>
      </c>
      <c r="F677" s="85"/>
      <c r="G677" s="103" t="s">
        <v>650</v>
      </c>
      <c r="H677" s="39">
        <f t="shared" ref="H677:I677" si="337">SUM(H678:H679)</f>
        <v>14365.4</v>
      </c>
      <c r="I677" s="39">
        <f t="shared" si="337"/>
        <v>14365.4</v>
      </c>
      <c r="J677" s="39">
        <f t="shared" ref="J677" si="338">SUM(J678:J679)</f>
        <v>14365.4</v>
      </c>
    </row>
    <row r="678" spans="1:10" ht="25.5" x14ac:dyDescent="0.2">
      <c r="A678" s="162"/>
      <c r="B678" s="25"/>
      <c r="C678" s="16" t="s">
        <v>153</v>
      </c>
      <c r="D678" s="16" t="s">
        <v>140</v>
      </c>
      <c r="E678" s="74">
        <v>210110680</v>
      </c>
      <c r="F678" s="85" t="s">
        <v>107</v>
      </c>
      <c r="G678" s="55" t="s">
        <v>183</v>
      </c>
      <c r="H678" s="39">
        <v>4287.3999999999996</v>
      </c>
      <c r="I678" s="39">
        <v>4287.3999999999996</v>
      </c>
      <c r="J678" s="39">
        <v>4287.3999999999996</v>
      </c>
    </row>
    <row r="679" spans="1:10" x14ac:dyDescent="0.2">
      <c r="A679" s="162"/>
      <c r="B679" s="25"/>
      <c r="C679" s="16" t="s">
        <v>153</v>
      </c>
      <c r="D679" s="16" t="s">
        <v>140</v>
      </c>
      <c r="E679" s="74">
        <v>210110680</v>
      </c>
      <c r="F679" s="21" t="s">
        <v>346</v>
      </c>
      <c r="G679" s="103" t="s">
        <v>345</v>
      </c>
      <c r="H679" s="39">
        <v>10078</v>
      </c>
      <c r="I679" s="39">
        <v>10078</v>
      </c>
      <c r="J679" s="39">
        <v>10078</v>
      </c>
    </row>
    <row r="680" spans="1:10" ht="51" x14ac:dyDescent="0.2">
      <c r="A680" s="1"/>
      <c r="B680" s="25"/>
      <c r="C680" s="16" t="s">
        <v>153</v>
      </c>
      <c r="D680" s="16" t="s">
        <v>140</v>
      </c>
      <c r="E680" s="21" t="s">
        <v>392</v>
      </c>
      <c r="F680" s="35"/>
      <c r="G680" s="107" t="s">
        <v>393</v>
      </c>
      <c r="H680" s="41">
        <f>H681+H683</f>
        <v>36</v>
      </c>
      <c r="I680" s="41">
        <f t="shared" ref="I680:J680" si="339">I681+I683</f>
        <v>194.5</v>
      </c>
      <c r="J680" s="41">
        <f t="shared" si="339"/>
        <v>194.5</v>
      </c>
    </row>
    <row r="681" spans="1:10" ht="38.25" x14ac:dyDescent="0.2">
      <c r="A681" s="162"/>
      <c r="B681" s="25"/>
      <c r="C681" s="16" t="s">
        <v>153</v>
      </c>
      <c r="D681" s="16" t="s">
        <v>140</v>
      </c>
      <c r="E681" s="74" t="s">
        <v>674</v>
      </c>
      <c r="F681" s="72"/>
      <c r="G681" s="103" t="s">
        <v>675</v>
      </c>
      <c r="H681" s="39">
        <f t="shared" ref="H681:J681" si="340">H682</f>
        <v>0</v>
      </c>
      <c r="I681" s="39">
        <f t="shared" si="340"/>
        <v>194.5</v>
      </c>
      <c r="J681" s="39">
        <f t="shared" si="340"/>
        <v>194.5</v>
      </c>
    </row>
    <row r="682" spans="1:10" ht="38.25" x14ac:dyDescent="0.2">
      <c r="A682" s="162"/>
      <c r="B682" s="25"/>
      <c r="C682" s="16" t="s">
        <v>153</v>
      </c>
      <c r="D682" s="16" t="s">
        <v>140</v>
      </c>
      <c r="E682" s="74" t="s">
        <v>674</v>
      </c>
      <c r="F682" s="85" t="s">
        <v>327</v>
      </c>
      <c r="G682" s="103" t="s">
        <v>328</v>
      </c>
      <c r="H682" s="39">
        <v>0</v>
      </c>
      <c r="I682" s="39">
        <v>194.5</v>
      </c>
      <c r="J682" s="39">
        <v>194.5</v>
      </c>
    </row>
    <row r="683" spans="1:10" ht="51" x14ac:dyDescent="0.2">
      <c r="A683" s="162"/>
      <c r="B683" s="25"/>
      <c r="C683" s="16" t="s">
        <v>153</v>
      </c>
      <c r="D683" s="16" t="s">
        <v>140</v>
      </c>
      <c r="E683" s="171" t="s">
        <v>699</v>
      </c>
      <c r="F683" s="85"/>
      <c r="G683" s="170" t="s">
        <v>700</v>
      </c>
      <c r="H683" s="39">
        <f>H684</f>
        <v>36</v>
      </c>
      <c r="I683" s="39">
        <f>I684</f>
        <v>0</v>
      </c>
      <c r="J683" s="39">
        <f>J684</f>
        <v>0</v>
      </c>
    </row>
    <row r="684" spans="1:10" x14ac:dyDescent="0.2">
      <c r="A684" s="162"/>
      <c r="B684" s="25"/>
      <c r="C684" s="16" t="s">
        <v>153</v>
      </c>
      <c r="D684" s="16" t="s">
        <v>140</v>
      </c>
      <c r="E684" s="169" t="s">
        <v>699</v>
      </c>
      <c r="F684" s="21" t="s">
        <v>346</v>
      </c>
      <c r="G684" s="103" t="s">
        <v>345</v>
      </c>
      <c r="H684" s="39">
        <v>36</v>
      </c>
      <c r="I684" s="39">
        <v>0</v>
      </c>
      <c r="J684" s="39">
        <v>0</v>
      </c>
    </row>
    <row r="685" spans="1:10" ht="25.5" x14ac:dyDescent="0.2">
      <c r="A685" s="1"/>
      <c r="B685" s="25"/>
      <c r="C685" s="5" t="s">
        <v>153</v>
      </c>
      <c r="D685" s="5" t="s">
        <v>140</v>
      </c>
      <c r="E685" s="87">
        <v>9900000000</v>
      </c>
      <c r="F685" s="73"/>
      <c r="G685" s="158" t="s">
        <v>203</v>
      </c>
      <c r="H685" s="101">
        <f t="shared" ref="H685:J685" si="341">H686</f>
        <v>200</v>
      </c>
      <c r="I685" s="101">
        <f t="shared" si="341"/>
        <v>0</v>
      </c>
      <c r="J685" s="101">
        <f t="shared" si="341"/>
        <v>0</v>
      </c>
    </row>
    <row r="686" spans="1:10" ht="25.5" x14ac:dyDescent="0.2">
      <c r="A686" s="1"/>
      <c r="B686" s="25"/>
      <c r="C686" s="16" t="s">
        <v>153</v>
      </c>
      <c r="D686" s="16" t="s">
        <v>140</v>
      </c>
      <c r="E686" s="85" t="s">
        <v>32</v>
      </c>
      <c r="F686" s="85"/>
      <c r="G686" s="105" t="s">
        <v>56</v>
      </c>
      <c r="H686" s="104">
        <f>H687+H689</f>
        <v>200</v>
      </c>
      <c r="I686" s="104">
        <f t="shared" ref="I686:J686" si="342">I687+I689</f>
        <v>0</v>
      </c>
      <c r="J686" s="104">
        <f t="shared" si="342"/>
        <v>0</v>
      </c>
    </row>
    <row r="687" spans="1:10" ht="38.25" x14ac:dyDescent="0.2">
      <c r="A687" s="1"/>
      <c r="B687" s="25"/>
      <c r="C687" s="16" t="s">
        <v>153</v>
      </c>
      <c r="D687" s="16" t="s">
        <v>140</v>
      </c>
      <c r="E687" s="85" t="s">
        <v>606</v>
      </c>
      <c r="F687" s="16"/>
      <c r="G687" s="54" t="s">
        <v>607</v>
      </c>
      <c r="H687" s="41">
        <f t="shared" ref="H687:J687" si="343">H688</f>
        <v>75</v>
      </c>
      <c r="I687" s="41">
        <f t="shared" si="343"/>
        <v>0</v>
      </c>
      <c r="J687" s="41">
        <f t="shared" si="343"/>
        <v>0</v>
      </c>
    </row>
    <row r="688" spans="1:10" ht="38.25" x14ac:dyDescent="0.2">
      <c r="A688" s="1"/>
      <c r="B688" s="25"/>
      <c r="C688" s="16" t="s">
        <v>153</v>
      </c>
      <c r="D688" s="16" t="s">
        <v>140</v>
      </c>
      <c r="E688" s="85" t="s">
        <v>606</v>
      </c>
      <c r="F688" s="85" t="s">
        <v>327</v>
      </c>
      <c r="G688" s="103" t="s">
        <v>328</v>
      </c>
      <c r="H688" s="99">
        <v>75</v>
      </c>
      <c r="I688" s="99">
        <v>0</v>
      </c>
      <c r="J688" s="99">
        <v>0</v>
      </c>
    </row>
    <row r="689" spans="1:10" ht="38.25" x14ac:dyDescent="0.2">
      <c r="A689" s="162"/>
      <c r="B689" s="25"/>
      <c r="C689" s="16" t="s">
        <v>153</v>
      </c>
      <c r="D689" s="16" t="s">
        <v>140</v>
      </c>
      <c r="E689" s="85" t="s">
        <v>649</v>
      </c>
      <c r="F689" s="85"/>
      <c r="G689" s="54" t="s">
        <v>607</v>
      </c>
      <c r="H689" s="99">
        <f>H690</f>
        <v>125</v>
      </c>
      <c r="I689" s="99">
        <f t="shared" ref="I689:J689" si="344">I690</f>
        <v>0</v>
      </c>
      <c r="J689" s="99">
        <f t="shared" si="344"/>
        <v>0</v>
      </c>
    </row>
    <row r="690" spans="1:10" x14ac:dyDescent="0.2">
      <c r="A690" s="1"/>
      <c r="B690" s="25"/>
      <c r="C690" s="16" t="s">
        <v>153</v>
      </c>
      <c r="D690" s="16" t="s">
        <v>140</v>
      </c>
      <c r="E690" s="85" t="s">
        <v>649</v>
      </c>
      <c r="F690" s="21" t="s">
        <v>346</v>
      </c>
      <c r="G690" s="103" t="s">
        <v>345</v>
      </c>
      <c r="H690" s="99">
        <v>125</v>
      </c>
      <c r="I690" s="99">
        <v>0</v>
      </c>
      <c r="J690" s="99">
        <v>0</v>
      </c>
    </row>
    <row r="691" spans="1:10" s="37" customFormat="1" ht="25.5" x14ac:dyDescent="0.2">
      <c r="A691" s="27"/>
      <c r="B691" s="70"/>
      <c r="C691" s="35" t="s">
        <v>153</v>
      </c>
      <c r="D691" s="35" t="s">
        <v>146</v>
      </c>
      <c r="E691" s="35"/>
      <c r="F691" s="35"/>
      <c r="G691" s="46" t="s">
        <v>7</v>
      </c>
      <c r="H691" s="42">
        <f>H692</f>
        <v>2996.8</v>
      </c>
      <c r="I691" s="42">
        <f t="shared" ref="I691:J691" si="345">I692</f>
        <v>2631.3</v>
      </c>
      <c r="J691" s="42">
        <f t="shared" si="345"/>
        <v>2631.3</v>
      </c>
    </row>
    <row r="692" spans="1:10" s="37" customFormat="1" ht="51.75" x14ac:dyDescent="0.25">
      <c r="A692" s="27"/>
      <c r="B692" s="70"/>
      <c r="C692" s="5" t="s">
        <v>153</v>
      </c>
      <c r="D692" s="5" t="s">
        <v>146</v>
      </c>
      <c r="E692" s="73" t="s">
        <v>101</v>
      </c>
      <c r="F692" s="35"/>
      <c r="G692" s="53" t="s">
        <v>570</v>
      </c>
      <c r="H692" s="65">
        <f>H693+H697</f>
        <v>2996.8</v>
      </c>
      <c r="I692" s="65">
        <f>I693+I697</f>
        <v>2631.3</v>
      </c>
      <c r="J692" s="65">
        <f>J693+J697</f>
        <v>2631.3</v>
      </c>
    </row>
    <row r="693" spans="1:10" s="37" customFormat="1" ht="25.5" x14ac:dyDescent="0.2">
      <c r="A693" s="27"/>
      <c r="B693" s="70"/>
      <c r="C693" s="16" t="s">
        <v>153</v>
      </c>
      <c r="D693" s="16" t="s">
        <v>146</v>
      </c>
      <c r="E693" s="21" t="s">
        <v>102</v>
      </c>
      <c r="F693" s="35"/>
      <c r="G693" s="48" t="s">
        <v>251</v>
      </c>
      <c r="H693" s="42">
        <f t="shared" ref="H693:J694" si="346">H694</f>
        <v>200</v>
      </c>
      <c r="I693" s="42">
        <f t="shared" si="346"/>
        <v>140</v>
      </c>
      <c r="J693" s="42">
        <f t="shared" si="346"/>
        <v>140</v>
      </c>
    </row>
    <row r="694" spans="1:10" s="37" customFormat="1" ht="38.25" x14ac:dyDescent="0.2">
      <c r="A694" s="27"/>
      <c r="B694" s="70"/>
      <c r="C694" s="16" t="s">
        <v>153</v>
      </c>
      <c r="D694" s="16" t="s">
        <v>146</v>
      </c>
      <c r="E694" s="21" t="s">
        <v>394</v>
      </c>
      <c r="F694" s="35"/>
      <c r="G694" s="107" t="s">
        <v>395</v>
      </c>
      <c r="H694" s="41">
        <f>H695</f>
        <v>200</v>
      </c>
      <c r="I694" s="41">
        <f t="shared" si="346"/>
        <v>140</v>
      </c>
      <c r="J694" s="41">
        <f t="shared" si="346"/>
        <v>140</v>
      </c>
    </row>
    <row r="695" spans="1:10" s="37" customFormat="1" ht="51" x14ac:dyDescent="0.2">
      <c r="A695" s="27"/>
      <c r="B695" s="70"/>
      <c r="C695" s="16" t="s">
        <v>153</v>
      </c>
      <c r="D695" s="16" t="s">
        <v>146</v>
      </c>
      <c r="E695" s="21" t="s">
        <v>336</v>
      </c>
      <c r="F695" s="16"/>
      <c r="G695" s="103" t="s">
        <v>255</v>
      </c>
      <c r="H695" s="41">
        <f t="shared" ref="H695:J695" si="347">H696</f>
        <v>200</v>
      </c>
      <c r="I695" s="41">
        <f t="shared" si="347"/>
        <v>140</v>
      </c>
      <c r="J695" s="41">
        <f t="shared" si="347"/>
        <v>140</v>
      </c>
    </row>
    <row r="696" spans="1:10" s="37" customFormat="1" ht="38.25" x14ac:dyDescent="0.2">
      <c r="A696" s="27"/>
      <c r="B696" s="70"/>
      <c r="C696" s="16" t="s">
        <v>153</v>
      </c>
      <c r="D696" s="16" t="s">
        <v>146</v>
      </c>
      <c r="E696" s="21" t="s">
        <v>336</v>
      </c>
      <c r="F696" s="85" t="s">
        <v>327</v>
      </c>
      <c r="G696" s="103" t="s">
        <v>328</v>
      </c>
      <c r="H696" s="41">
        <v>200</v>
      </c>
      <c r="I696" s="41">
        <v>140</v>
      </c>
      <c r="J696" s="41">
        <v>140</v>
      </c>
    </row>
    <row r="697" spans="1:10" s="37" customFormat="1" ht="14.25" x14ac:dyDescent="0.2">
      <c r="A697" s="27"/>
      <c r="B697" s="70"/>
      <c r="C697" s="16" t="s">
        <v>153</v>
      </c>
      <c r="D697" s="16" t="s">
        <v>146</v>
      </c>
      <c r="E697" s="52" t="s">
        <v>43</v>
      </c>
      <c r="F697" s="21"/>
      <c r="G697" s="66" t="s">
        <v>70</v>
      </c>
      <c r="H697" s="58">
        <f t="shared" ref="H697:J697" si="348">H698</f>
        <v>2796.8</v>
      </c>
      <c r="I697" s="58">
        <f t="shared" si="348"/>
        <v>2491.3000000000002</v>
      </c>
      <c r="J697" s="58">
        <f t="shared" si="348"/>
        <v>2491.3000000000002</v>
      </c>
    </row>
    <row r="698" spans="1:10" s="37" customFormat="1" ht="63.75" x14ac:dyDescent="0.2">
      <c r="A698" s="27"/>
      <c r="B698" s="70"/>
      <c r="C698" s="16" t="s">
        <v>153</v>
      </c>
      <c r="D698" s="16" t="s">
        <v>146</v>
      </c>
      <c r="E698" s="82" t="s">
        <v>264</v>
      </c>
      <c r="F698" s="21"/>
      <c r="G698" s="103" t="s">
        <v>401</v>
      </c>
      <c r="H698" s="99">
        <f>SUM(H699:H700)</f>
        <v>2796.8</v>
      </c>
      <c r="I698" s="99">
        <f>SUM(I699:I700)</f>
        <v>2491.3000000000002</v>
      </c>
      <c r="J698" s="99">
        <f>SUM(J699:J700)</f>
        <v>2491.3000000000002</v>
      </c>
    </row>
    <row r="699" spans="1:10" s="37" customFormat="1" ht="38.25" x14ac:dyDescent="0.2">
      <c r="A699" s="27"/>
      <c r="B699" s="70"/>
      <c r="C699" s="16" t="s">
        <v>153</v>
      </c>
      <c r="D699" s="16" t="s">
        <v>146</v>
      </c>
      <c r="E699" s="82" t="s">
        <v>264</v>
      </c>
      <c r="F699" s="16" t="s">
        <v>105</v>
      </c>
      <c r="G699" s="55" t="s">
        <v>106</v>
      </c>
      <c r="H699" s="99">
        <v>2762.5</v>
      </c>
      <c r="I699" s="99">
        <v>2463.5</v>
      </c>
      <c r="J699" s="99">
        <v>2463.5</v>
      </c>
    </row>
    <row r="700" spans="1:10" s="37" customFormat="1" ht="38.25" x14ac:dyDescent="0.2">
      <c r="A700" s="27"/>
      <c r="B700" s="70"/>
      <c r="C700" s="16" t="s">
        <v>153</v>
      </c>
      <c r="D700" s="16" t="s">
        <v>146</v>
      </c>
      <c r="E700" s="82" t="s">
        <v>264</v>
      </c>
      <c r="F700" s="85" t="s">
        <v>327</v>
      </c>
      <c r="G700" s="103" t="s">
        <v>328</v>
      </c>
      <c r="H700" s="41">
        <v>34.299999999999997</v>
      </c>
      <c r="I700" s="41">
        <v>27.8</v>
      </c>
      <c r="J700" s="41">
        <v>27.8</v>
      </c>
    </row>
    <row r="701" spans="1:10" ht="15.75" x14ac:dyDescent="0.25">
      <c r="A701" s="1"/>
      <c r="B701" s="25"/>
      <c r="C701" s="4" t="s">
        <v>154</v>
      </c>
      <c r="D701" s="3"/>
      <c r="E701" s="3"/>
      <c r="F701" s="3"/>
      <c r="G701" s="49" t="s">
        <v>175</v>
      </c>
      <c r="H701" s="97">
        <f t="shared" ref="H701:J704" si="349">H702</f>
        <v>1354.6</v>
      </c>
      <c r="I701" s="97">
        <f t="shared" si="349"/>
        <v>666.09999999999991</v>
      </c>
      <c r="J701" s="97">
        <f t="shared" si="349"/>
        <v>666.09999999999991</v>
      </c>
    </row>
    <row r="702" spans="1:10" ht="14.25" x14ac:dyDescent="0.2">
      <c r="A702" s="1"/>
      <c r="B702" s="25"/>
      <c r="C702" s="35" t="s">
        <v>154</v>
      </c>
      <c r="D702" s="35" t="s">
        <v>141</v>
      </c>
      <c r="E702" s="35"/>
      <c r="F702" s="35"/>
      <c r="G702" s="46" t="s">
        <v>6</v>
      </c>
      <c r="H702" s="42">
        <f t="shared" si="349"/>
        <v>1354.6</v>
      </c>
      <c r="I702" s="42">
        <f t="shared" si="349"/>
        <v>666.09999999999991</v>
      </c>
      <c r="J702" s="42">
        <f t="shared" si="349"/>
        <v>666.09999999999991</v>
      </c>
    </row>
    <row r="703" spans="1:10" ht="51" x14ac:dyDescent="0.2">
      <c r="A703" s="1"/>
      <c r="B703" s="25"/>
      <c r="C703" s="16" t="s">
        <v>154</v>
      </c>
      <c r="D703" s="16" t="s">
        <v>141</v>
      </c>
      <c r="E703" s="73" t="s">
        <v>101</v>
      </c>
      <c r="F703" s="35"/>
      <c r="G703" s="53" t="s">
        <v>570</v>
      </c>
      <c r="H703" s="62">
        <f t="shared" si="349"/>
        <v>1354.6</v>
      </c>
      <c r="I703" s="62">
        <f t="shared" si="349"/>
        <v>666.09999999999991</v>
      </c>
      <c r="J703" s="62">
        <f t="shared" si="349"/>
        <v>666.09999999999991</v>
      </c>
    </row>
    <row r="704" spans="1:10" ht="26.25" customHeight="1" x14ac:dyDescent="0.2">
      <c r="A704" s="1"/>
      <c r="B704" s="25"/>
      <c r="C704" s="47" t="s">
        <v>154</v>
      </c>
      <c r="D704" s="47" t="s">
        <v>141</v>
      </c>
      <c r="E704" s="52" t="s">
        <v>65</v>
      </c>
      <c r="F704" s="35"/>
      <c r="G704" s="48" t="s">
        <v>305</v>
      </c>
      <c r="H704" s="58">
        <f t="shared" si="349"/>
        <v>1354.6</v>
      </c>
      <c r="I704" s="58">
        <f t="shared" si="349"/>
        <v>666.09999999999991</v>
      </c>
      <c r="J704" s="58">
        <f t="shared" si="349"/>
        <v>666.09999999999991</v>
      </c>
    </row>
    <row r="705" spans="1:10" ht="89.25" x14ac:dyDescent="0.2">
      <c r="A705" s="1"/>
      <c r="B705" s="25"/>
      <c r="C705" s="16" t="s">
        <v>154</v>
      </c>
      <c r="D705" s="16" t="s">
        <v>141</v>
      </c>
      <c r="E705" s="21" t="s">
        <v>396</v>
      </c>
      <c r="F705" s="35"/>
      <c r="G705" s="105" t="s">
        <v>397</v>
      </c>
      <c r="H705" s="58">
        <f>H706+H708+H711</f>
        <v>1354.6</v>
      </c>
      <c r="I705" s="58">
        <f t="shared" ref="I705:J705" si="350">I706+I708+I711</f>
        <v>666.09999999999991</v>
      </c>
      <c r="J705" s="58">
        <f t="shared" si="350"/>
        <v>666.09999999999991</v>
      </c>
    </row>
    <row r="706" spans="1:10" ht="77.25" customHeight="1" x14ac:dyDescent="0.2">
      <c r="A706" s="1"/>
      <c r="B706" s="25"/>
      <c r="C706" s="16" t="s">
        <v>154</v>
      </c>
      <c r="D706" s="16" t="s">
        <v>141</v>
      </c>
      <c r="E706" s="21" t="s">
        <v>66</v>
      </c>
      <c r="F706" s="21"/>
      <c r="G706" s="105" t="s">
        <v>257</v>
      </c>
      <c r="H706" s="39">
        <f t="shared" ref="H706:J706" si="351">H707</f>
        <v>282.2</v>
      </c>
      <c r="I706" s="39">
        <f t="shared" si="351"/>
        <v>282.2</v>
      </c>
      <c r="J706" s="39">
        <f t="shared" si="351"/>
        <v>282.2</v>
      </c>
    </row>
    <row r="707" spans="1:10" ht="38.25" x14ac:dyDescent="0.2">
      <c r="A707" s="1"/>
      <c r="B707" s="25"/>
      <c r="C707" s="16" t="s">
        <v>154</v>
      </c>
      <c r="D707" s="16" t="s">
        <v>141</v>
      </c>
      <c r="E707" s="21" t="s">
        <v>66</v>
      </c>
      <c r="F707" s="85" t="s">
        <v>327</v>
      </c>
      <c r="G707" s="103" t="s">
        <v>328</v>
      </c>
      <c r="H707" s="39">
        <v>282.2</v>
      </c>
      <c r="I707" s="39">
        <v>282.2</v>
      </c>
      <c r="J707" s="39">
        <v>282.2</v>
      </c>
    </row>
    <row r="708" spans="1:10" ht="48.75" customHeight="1" x14ac:dyDescent="0.2">
      <c r="A708" s="1"/>
      <c r="B708" s="25"/>
      <c r="C708" s="16" t="s">
        <v>154</v>
      </c>
      <c r="D708" s="16" t="s">
        <v>141</v>
      </c>
      <c r="E708" s="21" t="s">
        <v>67</v>
      </c>
      <c r="F708" s="21"/>
      <c r="G708" s="105" t="s">
        <v>104</v>
      </c>
      <c r="H708" s="39">
        <f t="shared" ref="H708:I708" si="352">SUM(H709:H710)</f>
        <v>52.4</v>
      </c>
      <c r="I708" s="39">
        <f t="shared" si="352"/>
        <v>383.9</v>
      </c>
      <c r="J708" s="39">
        <f t="shared" ref="J708" si="353">SUM(J709:J710)</f>
        <v>383.9</v>
      </c>
    </row>
    <row r="709" spans="1:10" ht="25.5" x14ac:dyDescent="0.2">
      <c r="A709" s="1"/>
      <c r="B709" s="25"/>
      <c r="C709" s="16" t="s">
        <v>154</v>
      </c>
      <c r="D709" s="16" t="s">
        <v>141</v>
      </c>
      <c r="E709" s="21" t="s">
        <v>67</v>
      </c>
      <c r="F709" s="85" t="s">
        <v>107</v>
      </c>
      <c r="G709" s="55" t="s">
        <v>183</v>
      </c>
      <c r="H709" s="39">
        <v>27.4</v>
      </c>
      <c r="I709" s="39">
        <v>283.89999999999998</v>
      </c>
      <c r="J709" s="39">
        <v>283.89999999999998</v>
      </c>
    </row>
    <row r="710" spans="1:10" ht="38.25" x14ac:dyDescent="0.2">
      <c r="A710" s="1"/>
      <c r="B710" s="25"/>
      <c r="C710" s="16" t="s">
        <v>154</v>
      </c>
      <c r="D710" s="16" t="s">
        <v>141</v>
      </c>
      <c r="E710" s="21" t="s">
        <v>67</v>
      </c>
      <c r="F710" s="85" t="s">
        <v>327</v>
      </c>
      <c r="G710" s="103" t="s">
        <v>328</v>
      </c>
      <c r="H710" s="39">
        <v>25</v>
      </c>
      <c r="I710" s="39">
        <v>100</v>
      </c>
      <c r="J710" s="39">
        <v>100</v>
      </c>
    </row>
    <row r="711" spans="1:10" ht="51" x14ac:dyDescent="0.2">
      <c r="A711" s="162"/>
      <c r="B711" s="25"/>
      <c r="C711" s="16" t="s">
        <v>154</v>
      </c>
      <c r="D711" s="16" t="s">
        <v>141</v>
      </c>
      <c r="E711" s="21" t="s">
        <v>893</v>
      </c>
      <c r="F711" s="85"/>
      <c r="G711" s="103" t="s">
        <v>894</v>
      </c>
      <c r="H711" s="39">
        <f>H712</f>
        <v>1020</v>
      </c>
      <c r="I711" s="39">
        <f t="shared" ref="I711:J711" si="354">I712</f>
        <v>0</v>
      </c>
      <c r="J711" s="39">
        <f t="shared" si="354"/>
        <v>0</v>
      </c>
    </row>
    <row r="712" spans="1:10" ht="38.25" x14ac:dyDescent="0.2">
      <c r="A712" s="162"/>
      <c r="B712" s="25"/>
      <c r="C712" s="16" t="s">
        <v>154</v>
      </c>
      <c r="D712" s="16" t="s">
        <v>141</v>
      </c>
      <c r="E712" s="21" t="s">
        <v>893</v>
      </c>
      <c r="F712" s="85"/>
      <c r="G712" s="103" t="s">
        <v>328</v>
      </c>
      <c r="H712" s="39">
        <v>1020</v>
      </c>
      <c r="I712" s="39">
        <v>0</v>
      </c>
      <c r="J712" s="39">
        <v>0</v>
      </c>
    </row>
    <row r="713" spans="1:10" s="8" customFormat="1" ht="72" x14ac:dyDescent="0.25">
      <c r="A713" s="3">
        <v>6</v>
      </c>
      <c r="B713" s="96">
        <v>902</v>
      </c>
      <c r="C713" s="13"/>
      <c r="D713" s="13"/>
      <c r="E713" s="13"/>
      <c r="F713" s="13"/>
      <c r="G713" s="14" t="s">
        <v>299</v>
      </c>
      <c r="H713" s="97">
        <f>H714+H726</f>
        <v>9524.1999999999989</v>
      </c>
      <c r="I713" s="97">
        <f>I714+I726</f>
        <v>9486.1999999999989</v>
      </c>
      <c r="J713" s="97">
        <f>J714+J726</f>
        <v>9486.1999999999989</v>
      </c>
    </row>
    <row r="714" spans="1:10" ht="15.75" x14ac:dyDescent="0.25">
      <c r="A714" s="3"/>
      <c r="B714" s="96"/>
      <c r="C714" s="4" t="s">
        <v>140</v>
      </c>
      <c r="D714" s="11"/>
      <c r="E714" s="11"/>
      <c r="F714" s="11"/>
      <c r="G714" s="15" t="s">
        <v>143</v>
      </c>
      <c r="H714" s="97">
        <f>H715+H722</f>
        <v>9489.1999999999989</v>
      </c>
      <c r="I714" s="97">
        <f>I715+I722</f>
        <v>9486.1999999999989</v>
      </c>
      <c r="J714" s="97">
        <f>J715+J722</f>
        <v>9486.1999999999989</v>
      </c>
    </row>
    <row r="715" spans="1:10" s="37" customFormat="1" ht="51" x14ac:dyDescent="0.2">
      <c r="A715" s="27"/>
      <c r="B715" s="70"/>
      <c r="C715" s="35" t="s">
        <v>140</v>
      </c>
      <c r="D715" s="35" t="s">
        <v>148</v>
      </c>
      <c r="E715" s="35"/>
      <c r="F715" s="35"/>
      <c r="G715" s="46" t="s">
        <v>177</v>
      </c>
      <c r="H715" s="42">
        <f t="shared" ref="H715:J716" si="355">SUM(H716)</f>
        <v>9239.1999999999989</v>
      </c>
      <c r="I715" s="42">
        <f t="shared" si="355"/>
        <v>9236.1999999999989</v>
      </c>
      <c r="J715" s="42">
        <f t="shared" si="355"/>
        <v>9236.1999999999989</v>
      </c>
    </row>
    <row r="716" spans="1:10" ht="25.5" x14ac:dyDescent="0.2">
      <c r="A716" s="1"/>
      <c r="B716" s="25"/>
      <c r="C716" s="16" t="s">
        <v>140</v>
      </c>
      <c r="D716" s="16" t="s">
        <v>148</v>
      </c>
      <c r="E716" s="80">
        <v>9900000000</v>
      </c>
      <c r="F716" s="16"/>
      <c r="G716" s="55" t="s">
        <v>202</v>
      </c>
      <c r="H716" s="39">
        <f t="shared" si="355"/>
        <v>9239.1999999999989</v>
      </c>
      <c r="I716" s="39">
        <f t="shared" si="355"/>
        <v>9236.1999999999989</v>
      </c>
      <c r="J716" s="39">
        <f t="shared" si="355"/>
        <v>9236.1999999999989</v>
      </c>
    </row>
    <row r="717" spans="1:10" ht="38.25" x14ac:dyDescent="0.2">
      <c r="A717" s="1"/>
      <c r="B717" s="25"/>
      <c r="C717" s="16" t="s">
        <v>140</v>
      </c>
      <c r="D717" s="16" t="s">
        <v>148</v>
      </c>
      <c r="E717" s="80">
        <v>9980000000</v>
      </c>
      <c r="F717" s="16"/>
      <c r="G717" s="54" t="s">
        <v>38</v>
      </c>
      <c r="H717" s="39">
        <f t="shared" ref="H717:J717" si="356">H718</f>
        <v>9239.1999999999989</v>
      </c>
      <c r="I717" s="39">
        <f t="shared" si="356"/>
        <v>9236.1999999999989</v>
      </c>
      <c r="J717" s="39">
        <f t="shared" si="356"/>
        <v>9236.1999999999989</v>
      </c>
    </row>
    <row r="718" spans="1:10" x14ac:dyDescent="0.2">
      <c r="A718" s="1"/>
      <c r="B718" s="25"/>
      <c r="C718" s="16" t="s">
        <v>140</v>
      </c>
      <c r="D718" s="16" t="s">
        <v>148</v>
      </c>
      <c r="E718" s="80" t="s">
        <v>53</v>
      </c>
      <c r="F718" s="21"/>
      <c r="G718" s="105" t="s">
        <v>167</v>
      </c>
      <c r="H718" s="39">
        <f>SUM(H719:H721)</f>
        <v>9239.1999999999989</v>
      </c>
      <c r="I718" s="39">
        <f t="shared" ref="I718:J718" si="357">SUM(I719:I721)</f>
        <v>9236.1999999999989</v>
      </c>
      <c r="J718" s="39">
        <f t="shared" si="357"/>
        <v>9236.1999999999989</v>
      </c>
    </row>
    <row r="719" spans="1:10" ht="38.25" x14ac:dyDescent="0.2">
      <c r="A719" s="1"/>
      <c r="B719" s="25"/>
      <c r="C719" s="16" t="s">
        <v>140</v>
      </c>
      <c r="D719" s="16" t="s">
        <v>148</v>
      </c>
      <c r="E719" s="80" t="s">
        <v>53</v>
      </c>
      <c r="F719" s="16" t="s">
        <v>105</v>
      </c>
      <c r="G719" s="108" t="s">
        <v>106</v>
      </c>
      <c r="H719" s="39">
        <v>8788.2999999999993</v>
      </c>
      <c r="I719" s="39">
        <v>8788.2999999999993</v>
      </c>
      <c r="J719" s="39">
        <v>8788.2999999999993</v>
      </c>
    </row>
    <row r="720" spans="1:10" ht="38.25" x14ac:dyDescent="0.2">
      <c r="A720" s="1"/>
      <c r="B720" s="25"/>
      <c r="C720" s="16" t="s">
        <v>140</v>
      </c>
      <c r="D720" s="16" t="s">
        <v>148</v>
      </c>
      <c r="E720" s="80" t="s">
        <v>53</v>
      </c>
      <c r="F720" s="85" t="s">
        <v>327</v>
      </c>
      <c r="G720" s="103" t="s">
        <v>328</v>
      </c>
      <c r="H720" s="39">
        <v>447.9</v>
      </c>
      <c r="I720" s="39">
        <v>447.9</v>
      </c>
      <c r="J720" s="39">
        <v>447.9</v>
      </c>
    </row>
    <row r="721" spans="1:12" x14ac:dyDescent="0.2">
      <c r="A721" s="1"/>
      <c r="B721" s="25"/>
      <c r="C721" s="16" t="s">
        <v>140</v>
      </c>
      <c r="D721" s="16" t="s">
        <v>148</v>
      </c>
      <c r="E721" s="80" t="s">
        <v>53</v>
      </c>
      <c r="F721" s="85" t="s">
        <v>481</v>
      </c>
      <c r="G721" s="103" t="s">
        <v>482</v>
      </c>
      <c r="H721" s="39">
        <v>3</v>
      </c>
      <c r="I721" s="39">
        <v>0</v>
      </c>
      <c r="J721" s="39">
        <v>0</v>
      </c>
    </row>
    <row r="722" spans="1:12" ht="14.25" x14ac:dyDescent="0.2">
      <c r="A722" s="1"/>
      <c r="B722" s="25"/>
      <c r="C722" s="35" t="s">
        <v>140</v>
      </c>
      <c r="D722" s="35" t="s">
        <v>154</v>
      </c>
      <c r="E722" s="35"/>
      <c r="F722" s="35"/>
      <c r="G722" s="27" t="s">
        <v>5</v>
      </c>
      <c r="H722" s="42">
        <f t="shared" ref="H722:J724" si="358">H723</f>
        <v>250</v>
      </c>
      <c r="I722" s="42">
        <f t="shared" si="358"/>
        <v>250</v>
      </c>
      <c r="J722" s="42">
        <f t="shared" si="358"/>
        <v>250</v>
      </c>
    </row>
    <row r="723" spans="1:12" ht="14.25" x14ac:dyDescent="0.2">
      <c r="A723" s="1"/>
      <c r="B723" s="25"/>
      <c r="C723" s="16" t="s">
        <v>140</v>
      </c>
      <c r="D723" s="16" t="s">
        <v>154</v>
      </c>
      <c r="E723" s="80">
        <v>9920000000</v>
      </c>
      <c r="F723" s="35"/>
      <c r="G723" s="173" t="s">
        <v>5</v>
      </c>
      <c r="H723" s="42">
        <f t="shared" si="358"/>
        <v>250</v>
      </c>
      <c r="I723" s="42">
        <f t="shared" si="358"/>
        <v>250</v>
      </c>
      <c r="J723" s="42">
        <f t="shared" si="358"/>
        <v>250</v>
      </c>
    </row>
    <row r="724" spans="1:12" ht="25.5" x14ac:dyDescent="0.2">
      <c r="A724" s="1"/>
      <c r="B724" s="25"/>
      <c r="C724" s="16" t="s">
        <v>140</v>
      </c>
      <c r="D724" s="16" t="s">
        <v>154</v>
      </c>
      <c r="E724" s="80" t="s">
        <v>54</v>
      </c>
      <c r="F724" s="21"/>
      <c r="G724" s="105" t="s">
        <v>13</v>
      </c>
      <c r="H724" s="39">
        <f t="shared" si="358"/>
        <v>250</v>
      </c>
      <c r="I724" s="39">
        <f t="shared" si="358"/>
        <v>250</v>
      </c>
      <c r="J724" s="39">
        <f t="shared" si="358"/>
        <v>250</v>
      </c>
    </row>
    <row r="725" spans="1:12" x14ac:dyDescent="0.2">
      <c r="A725" s="1"/>
      <c r="B725" s="25"/>
      <c r="C725" s="16" t="s">
        <v>140</v>
      </c>
      <c r="D725" s="16" t="s">
        <v>154</v>
      </c>
      <c r="E725" s="80" t="s">
        <v>54</v>
      </c>
      <c r="F725" s="16" t="s">
        <v>136</v>
      </c>
      <c r="G725" s="103" t="s">
        <v>137</v>
      </c>
      <c r="H725" s="39">
        <v>250</v>
      </c>
      <c r="I725" s="39">
        <v>250</v>
      </c>
      <c r="J725" s="39">
        <v>250</v>
      </c>
    </row>
    <row r="726" spans="1:12" ht="30" x14ac:dyDescent="0.25">
      <c r="A726" s="1"/>
      <c r="B726" s="25"/>
      <c r="C726" s="4" t="s">
        <v>9</v>
      </c>
      <c r="D726" s="3"/>
      <c r="E726" s="10"/>
      <c r="F726" s="16"/>
      <c r="G726" s="49" t="s">
        <v>11</v>
      </c>
      <c r="H726" s="97">
        <f t="shared" ref="H726:J730" si="359">H727</f>
        <v>35</v>
      </c>
      <c r="I726" s="97">
        <f t="shared" si="359"/>
        <v>0</v>
      </c>
      <c r="J726" s="97">
        <f t="shared" si="359"/>
        <v>0</v>
      </c>
    </row>
    <row r="727" spans="1:12" ht="25.5" x14ac:dyDescent="0.2">
      <c r="A727" s="1"/>
      <c r="B727" s="25"/>
      <c r="C727" s="47" t="s">
        <v>9</v>
      </c>
      <c r="D727" s="47" t="s">
        <v>140</v>
      </c>
      <c r="E727" s="48"/>
      <c r="F727" s="47"/>
      <c r="G727" s="48" t="s">
        <v>297</v>
      </c>
      <c r="H727" s="98">
        <f t="shared" si="359"/>
        <v>35</v>
      </c>
      <c r="I727" s="98">
        <f t="shared" si="359"/>
        <v>0</v>
      </c>
      <c r="J727" s="98">
        <f t="shared" si="359"/>
        <v>0</v>
      </c>
    </row>
    <row r="728" spans="1:12" ht="25.5" x14ac:dyDescent="0.2">
      <c r="A728" s="1"/>
      <c r="B728" s="25"/>
      <c r="C728" s="16" t="s">
        <v>9</v>
      </c>
      <c r="D728" s="16" t="s">
        <v>140</v>
      </c>
      <c r="E728" s="80">
        <v>9900000000</v>
      </c>
      <c r="F728" s="35"/>
      <c r="G728" s="55" t="s">
        <v>203</v>
      </c>
      <c r="H728" s="39">
        <f t="shared" si="359"/>
        <v>35</v>
      </c>
      <c r="I728" s="39">
        <f t="shared" si="359"/>
        <v>0</v>
      </c>
      <c r="J728" s="39">
        <f t="shared" si="359"/>
        <v>0</v>
      </c>
    </row>
    <row r="729" spans="1:12" ht="25.5" x14ac:dyDescent="0.2">
      <c r="A729" s="1"/>
      <c r="B729" s="25"/>
      <c r="C729" s="16" t="s">
        <v>9</v>
      </c>
      <c r="D729" s="16" t="s">
        <v>140</v>
      </c>
      <c r="E729" s="80">
        <v>9940000000</v>
      </c>
      <c r="F729" s="16"/>
      <c r="G729" s="22" t="s">
        <v>56</v>
      </c>
      <c r="H729" s="39">
        <f t="shared" si="359"/>
        <v>35</v>
      </c>
      <c r="I729" s="39">
        <f t="shared" si="359"/>
        <v>0</v>
      </c>
      <c r="J729" s="39">
        <f t="shared" si="359"/>
        <v>0</v>
      </c>
    </row>
    <row r="730" spans="1:12" ht="25.5" x14ac:dyDescent="0.2">
      <c r="A730" s="1"/>
      <c r="B730" s="25"/>
      <c r="C730" s="16" t="s">
        <v>9</v>
      </c>
      <c r="D730" s="16" t="s">
        <v>140</v>
      </c>
      <c r="E730" s="80" t="s">
        <v>438</v>
      </c>
      <c r="F730" s="16"/>
      <c r="G730" s="134" t="s">
        <v>12</v>
      </c>
      <c r="H730" s="39">
        <f t="shared" si="359"/>
        <v>35</v>
      </c>
      <c r="I730" s="39">
        <f t="shared" si="359"/>
        <v>0</v>
      </c>
      <c r="J730" s="39">
        <f t="shared" si="359"/>
        <v>0</v>
      </c>
      <c r="L730" s="109"/>
    </row>
    <row r="731" spans="1:12" x14ac:dyDescent="0.2">
      <c r="A731" s="1"/>
      <c r="B731" s="25"/>
      <c r="C731" s="16" t="s">
        <v>9</v>
      </c>
      <c r="D731" s="16" t="s">
        <v>140</v>
      </c>
      <c r="E731" s="80" t="s">
        <v>438</v>
      </c>
      <c r="F731" s="16" t="s">
        <v>17</v>
      </c>
      <c r="G731" s="103" t="s">
        <v>18</v>
      </c>
      <c r="H731" s="39">
        <v>35</v>
      </c>
      <c r="I731" s="39">
        <v>0</v>
      </c>
      <c r="J731" s="39"/>
      <c r="L731" s="109"/>
    </row>
    <row r="732" spans="1:12" x14ac:dyDescent="0.2">
      <c r="L732" s="109"/>
    </row>
    <row r="733" spans="1:12" x14ac:dyDescent="0.2">
      <c r="K733" s="164"/>
    </row>
  </sheetData>
  <mergeCells count="14">
    <mergeCell ref="B1:C1"/>
    <mergeCell ref="B2:C2"/>
    <mergeCell ref="B3:C3"/>
    <mergeCell ref="A11:A12"/>
    <mergeCell ref="A8:J8"/>
    <mergeCell ref="E10:E12"/>
    <mergeCell ref="F10:F12"/>
    <mergeCell ref="G10:G12"/>
    <mergeCell ref="H10:J10"/>
    <mergeCell ref="I11:J11"/>
    <mergeCell ref="C10:C12"/>
    <mergeCell ref="B10:B12"/>
    <mergeCell ref="H11:H12"/>
    <mergeCell ref="D10:D12"/>
  </mergeCells>
  <phoneticPr fontId="2" type="noConversion"/>
  <pageMargins left="0.75" right="0.75" top="0.9" bottom="1" header="0.5" footer="0.5"/>
  <pageSetup paperSize="9" scale="95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567"/>
  <sheetViews>
    <sheetView workbookViewId="0">
      <selection activeCell="L14" sqref="L14"/>
    </sheetView>
  </sheetViews>
  <sheetFormatPr defaultColWidth="9.140625" defaultRowHeight="12.75" x14ac:dyDescent="0.2"/>
  <cols>
    <col min="1" max="1" width="11.85546875" style="95" customWidth="1"/>
    <col min="2" max="2" width="3.28515625" style="95" customWidth="1"/>
    <col min="3" max="3" width="39.7109375" style="95" customWidth="1"/>
    <col min="4" max="4" width="11.85546875" style="95" customWidth="1"/>
    <col min="5" max="6" width="10.7109375" style="95" customWidth="1"/>
    <col min="7" max="7" width="9.5703125" style="95" bestFit="1" customWidth="1"/>
    <col min="8" max="16384" width="9.140625" style="95"/>
  </cols>
  <sheetData>
    <row r="1" spans="1:7" x14ac:dyDescent="0.2">
      <c r="C1" s="175" t="s">
        <v>191</v>
      </c>
      <c r="D1" s="92"/>
      <c r="E1" s="93"/>
      <c r="F1" s="93"/>
    </row>
    <row r="2" spans="1:7" x14ac:dyDescent="0.2">
      <c r="C2" s="175" t="s">
        <v>722</v>
      </c>
      <c r="D2" s="92"/>
      <c r="E2" s="93"/>
      <c r="F2" s="93"/>
    </row>
    <row r="3" spans="1:7" x14ac:dyDescent="0.2">
      <c r="C3" s="175" t="s">
        <v>911</v>
      </c>
      <c r="D3" s="92"/>
      <c r="E3" s="93"/>
      <c r="F3" s="93"/>
    </row>
    <row r="4" spans="1:7" x14ac:dyDescent="0.2">
      <c r="C4" s="175" t="s">
        <v>201</v>
      </c>
      <c r="D4" s="92"/>
      <c r="E4" s="93"/>
      <c r="F4" s="93"/>
    </row>
    <row r="5" spans="1:7" x14ac:dyDescent="0.2">
      <c r="C5" s="175" t="s">
        <v>818</v>
      </c>
      <c r="D5" s="44"/>
    </row>
    <row r="6" spans="1:7" x14ac:dyDescent="0.2">
      <c r="C6" s="89"/>
      <c r="D6" s="44"/>
    </row>
    <row r="7" spans="1:7" ht="64.5" customHeight="1" x14ac:dyDescent="0.2">
      <c r="A7" s="223" t="s">
        <v>851</v>
      </c>
      <c r="B7" s="242"/>
      <c r="C7" s="242"/>
      <c r="D7" s="242"/>
      <c r="E7" s="242"/>
      <c r="F7" s="242"/>
      <c r="G7" s="137"/>
    </row>
    <row r="8" spans="1:7" ht="15" x14ac:dyDescent="0.2">
      <c r="A8" s="133"/>
      <c r="B8" s="136"/>
      <c r="C8" s="136"/>
      <c r="D8" s="136"/>
      <c r="E8" s="136"/>
      <c r="F8" s="136"/>
      <c r="G8" s="137"/>
    </row>
    <row r="9" spans="1:7" x14ac:dyDescent="0.2">
      <c r="D9" s="6"/>
    </row>
    <row r="10" spans="1:7" x14ac:dyDescent="0.2">
      <c r="A10" s="229" t="s">
        <v>171</v>
      </c>
      <c r="B10" s="229" t="s">
        <v>165</v>
      </c>
      <c r="C10" s="239" t="s">
        <v>412</v>
      </c>
      <c r="D10" s="235" t="s">
        <v>35</v>
      </c>
      <c r="E10" s="222"/>
      <c r="F10" s="222"/>
    </row>
    <row r="11" spans="1:7" x14ac:dyDescent="0.2">
      <c r="A11" s="230"/>
      <c r="B11" s="230"/>
      <c r="C11" s="240"/>
      <c r="D11" s="239" t="s">
        <v>539</v>
      </c>
      <c r="E11" s="222" t="s">
        <v>198</v>
      </c>
      <c r="F11" s="222"/>
    </row>
    <row r="12" spans="1:7" x14ac:dyDescent="0.2">
      <c r="A12" s="231"/>
      <c r="B12" s="231"/>
      <c r="C12" s="241"/>
      <c r="D12" s="241"/>
      <c r="E12" s="1" t="s">
        <v>827</v>
      </c>
      <c r="F12" s="1" t="s">
        <v>820</v>
      </c>
    </row>
    <row r="13" spans="1:7" x14ac:dyDescent="0.2">
      <c r="A13" s="2">
        <v>3</v>
      </c>
      <c r="B13" s="2">
        <v>4</v>
      </c>
      <c r="C13" s="2">
        <v>5</v>
      </c>
      <c r="D13" s="2">
        <v>6</v>
      </c>
      <c r="E13" s="2">
        <v>7</v>
      </c>
      <c r="F13" s="2">
        <v>8</v>
      </c>
    </row>
    <row r="14" spans="1:7" ht="18" x14ac:dyDescent="0.25">
      <c r="A14" s="2"/>
      <c r="B14" s="2"/>
      <c r="C14" s="9" t="s">
        <v>144</v>
      </c>
      <c r="D14" s="166">
        <f>D15+D504</f>
        <v>1004669.3999999999</v>
      </c>
      <c r="E14" s="166">
        <f>E15+E504</f>
        <v>885540.79999999993</v>
      </c>
      <c r="F14" s="166">
        <f>F15+F504</f>
        <v>890250.29999999993</v>
      </c>
    </row>
    <row r="15" spans="1:7" ht="15.75" x14ac:dyDescent="0.25">
      <c r="A15" s="2"/>
      <c r="B15" s="2"/>
      <c r="C15" s="3" t="s">
        <v>673</v>
      </c>
      <c r="D15" s="166">
        <f>D16+D105+D173+D194+D234+D262+D267+D317+D337+D370+D377+D402+D444+D467+D487</f>
        <v>899871.29999999993</v>
      </c>
      <c r="E15" s="166">
        <f>E16+E105+E173+E194+E234+E262+E267+E317+E337+E370+E377+E402+E444+E467+E487</f>
        <v>783825.2</v>
      </c>
      <c r="F15" s="166">
        <f>F16+F105+F173+F194+F234+F262+F267+F317+F337+F370+F377+F402+F444+F467+F487</f>
        <v>788659.19999999995</v>
      </c>
    </row>
    <row r="16" spans="1:7" ht="38.25" x14ac:dyDescent="0.2">
      <c r="A16" s="73" t="s">
        <v>121</v>
      </c>
      <c r="B16" s="35"/>
      <c r="C16" s="64" t="s">
        <v>566</v>
      </c>
      <c r="D16" s="62">
        <f>D17+D94+D100</f>
        <v>530729.69999999995</v>
      </c>
      <c r="E16" s="62">
        <f>E17+E94+E100</f>
        <v>512293.89999999991</v>
      </c>
      <c r="F16" s="62">
        <f>F17+F94+F100</f>
        <v>514045.09999999986</v>
      </c>
      <c r="G16" s="109"/>
    </row>
    <row r="17" spans="1:7" ht="25.5" x14ac:dyDescent="0.2">
      <c r="A17" s="52" t="s">
        <v>122</v>
      </c>
      <c r="B17" s="35"/>
      <c r="C17" s="46" t="s">
        <v>62</v>
      </c>
      <c r="D17" s="99">
        <f>D18+D23+D59+D62+D77</f>
        <v>523317.99999999994</v>
      </c>
      <c r="E17" s="99">
        <f>E18+E23+E59+E62+E77</f>
        <v>504925.39999999991</v>
      </c>
      <c r="F17" s="99">
        <f>F18+F23+F59+F62+F77</f>
        <v>506676.59999999986</v>
      </c>
      <c r="G17" s="109"/>
    </row>
    <row r="18" spans="1:7" ht="25.5" x14ac:dyDescent="0.2">
      <c r="A18" s="21" t="s">
        <v>572</v>
      </c>
      <c r="B18" s="35"/>
      <c r="C18" s="102" t="s">
        <v>432</v>
      </c>
      <c r="D18" s="99">
        <f>D19+D21</f>
        <v>16190.7</v>
      </c>
      <c r="E18" s="99">
        <f>E19+E21</f>
        <v>16140.6</v>
      </c>
      <c r="F18" s="99">
        <f>F19+F21</f>
        <v>16140.6</v>
      </c>
      <c r="G18" s="109"/>
    </row>
    <row r="19" spans="1:7" ht="38.25" x14ac:dyDescent="0.2">
      <c r="A19" s="21" t="s">
        <v>573</v>
      </c>
      <c r="B19" s="21"/>
      <c r="C19" s="103" t="s">
        <v>74</v>
      </c>
      <c r="D19" s="99">
        <f>D20</f>
        <v>176.1</v>
      </c>
      <c r="E19" s="99">
        <f>E20</f>
        <v>126</v>
      </c>
      <c r="F19" s="99">
        <f>F20</f>
        <v>126</v>
      </c>
      <c r="G19" s="109"/>
    </row>
    <row r="20" spans="1:7" ht="38.25" x14ac:dyDescent="0.2">
      <c r="A20" s="21" t="s">
        <v>573</v>
      </c>
      <c r="B20" s="85" t="s">
        <v>327</v>
      </c>
      <c r="C20" s="103" t="s">
        <v>328</v>
      </c>
      <c r="D20" s="99">
        <v>176.1</v>
      </c>
      <c r="E20" s="99">
        <v>126</v>
      </c>
      <c r="F20" s="99">
        <v>126</v>
      </c>
      <c r="G20" s="109"/>
    </row>
    <row r="21" spans="1:7" ht="51" x14ac:dyDescent="0.2">
      <c r="A21" s="57" t="s">
        <v>749</v>
      </c>
      <c r="B21" s="21"/>
      <c r="C21" s="103" t="s">
        <v>750</v>
      </c>
      <c r="D21" s="99">
        <f>D22</f>
        <v>16014.6</v>
      </c>
      <c r="E21" s="99">
        <f>E22</f>
        <v>16014.6</v>
      </c>
      <c r="F21" s="99">
        <f>F22</f>
        <v>16014.6</v>
      </c>
      <c r="G21" s="109"/>
    </row>
    <row r="22" spans="1:7" x14ac:dyDescent="0.2">
      <c r="A22" s="57" t="s">
        <v>749</v>
      </c>
      <c r="B22" s="21" t="s">
        <v>346</v>
      </c>
      <c r="C22" s="103" t="s">
        <v>345</v>
      </c>
      <c r="D22" s="99">
        <v>16014.6</v>
      </c>
      <c r="E22" s="99">
        <v>16014.6</v>
      </c>
      <c r="F22" s="99">
        <v>16014.6</v>
      </c>
      <c r="G22" s="109"/>
    </row>
    <row r="23" spans="1:7" ht="25.5" x14ac:dyDescent="0.2">
      <c r="A23" s="21" t="s">
        <v>433</v>
      </c>
      <c r="B23" s="35"/>
      <c r="C23" s="102" t="s">
        <v>435</v>
      </c>
      <c r="D23" s="99">
        <f>D24+D26+D28+D30+D32+D34+D37+D39+D41+D43+D45+Z37+D47+D49+D51+D53+D55+D57</f>
        <v>445815.59999999992</v>
      </c>
      <c r="E23" s="99">
        <f>E24+E26+E28+E30+E32+E34+E37+E39+E41+E43+E45+AA37+E47+E49+E51+E53+E55+E57</f>
        <v>430115.49999999994</v>
      </c>
      <c r="F23" s="99">
        <f>F24+F26+F28+F30+F32+F34+F37+F39+F41+F43+F45+AB37+F47+F49+F51+F53+F55+F57</f>
        <v>432020.59999999992</v>
      </c>
      <c r="G23" s="109"/>
    </row>
    <row r="24" spans="1:7" ht="63.75" x14ac:dyDescent="0.2">
      <c r="A24" s="21" t="s">
        <v>574</v>
      </c>
      <c r="B24" s="35"/>
      <c r="C24" s="120" t="s">
        <v>436</v>
      </c>
      <c r="D24" s="99">
        <f>D25</f>
        <v>1676.5</v>
      </c>
      <c r="E24" s="99">
        <f>E25</f>
        <v>0</v>
      </c>
      <c r="F24" s="99">
        <f>F25</f>
        <v>0</v>
      </c>
      <c r="G24" s="109"/>
    </row>
    <row r="25" spans="1:7" x14ac:dyDescent="0.2">
      <c r="A25" s="21" t="s">
        <v>574</v>
      </c>
      <c r="B25" s="85" t="s">
        <v>346</v>
      </c>
      <c r="C25" s="103" t="s">
        <v>345</v>
      </c>
      <c r="D25" s="99">
        <v>1676.5</v>
      </c>
      <c r="E25" s="99">
        <v>0</v>
      </c>
      <c r="F25" s="99">
        <v>0</v>
      </c>
      <c r="G25" s="109"/>
    </row>
    <row r="26" spans="1:7" ht="51" x14ac:dyDescent="0.2">
      <c r="A26" s="21" t="s">
        <v>703</v>
      </c>
      <c r="B26" s="57"/>
      <c r="C26" s="120" t="s">
        <v>704</v>
      </c>
      <c r="D26" s="99">
        <f t="shared" ref="D26:F26" si="0">D27</f>
        <v>1247.0999999999999</v>
      </c>
      <c r="E26" s="99">
        <f t="shared" si="0"/>
        <v>0</v>
      </c>
      <c r="F26" s="99">
        <f t="shared" si="0"/>
        <v>0</v>
      </c>
      <c r="G26" s="109"/>
    </row>
    <row r="27" spans="1:7" x14ac:dyDescent="0.2">
      <c r="A27" s="21" t="s">
        <v>703</v>
      </c>
      <c r="B27" s="21" t="s">
        <v>346</v>
      </c>
      <c r="C27" s="103" t="s">
        <v>345</v>
      </c>
      <c r="D27" s="99">
        <v>1247.0999999999999</v>
      </c>
      <c r="E27" s="99">
        <v>0</v>
      </c>
      <c r="F27" s="99">
        <v>0</v>
      </c>
      <c r="G27" s="109"/>
    </row>
    <row r="28" spans="1:7" ht="63.75" x14ac:dyDescent="0.2">
      <c r="A28" s="57" t="s">
        <v>575</v>
      </c>
      <c r="B28" s="21"/>
      <c r="C28" s="103" t="s">
        <v>189</v>
      </c>
      <c r="D28" s="99">
        <f t="shared" ref="D28:F28" si="1">D29</f>
        <v>15127.4</v>
      </c>
      <c r="E28" s="99">
        <f t="shared" si="1"/>
        <v>15703.5</v>
      </c>
      <c r="F28" s="99">
        <f t="shared" si="1"/>
        <v>15703.5</v>
      </c>
      <c r="G28" s="109"/>
    </row>
    <row r="29" spans="1:7" x14ac:dyDescent="0.2">
      <c r="A29" s="57" t="s">
        <v>575</v>
      </c>
      <c r="B29" s="21" t="s">
        <v>346</v>
      </c>
      <c r="C29" s="103" t="s">
        <v>345</v>
      </c>
      <c r="D29" s="99">
        <v>15127.4</v>
      </c>
      <c r="E29" s="99">
        <v>15703.5</v>
      </c>
      <c r="F29" s="99">
        <v>15703.5</v>
      </c>
      <c r="G29" s="215"/>
    </row>
    <row r="30" spans="1:7" ht="63.75" x14ac:dyDescent="0.2">
      <c r="A30" s="57" t="s">
        <v>577</v>
      </c>
      <c r="B30" s="21"/>
      <c r="C30" s="103" t="s">
        <v>437</v>
      </c>
      <c r="D30" s="99">
        <f t="shared" ref="D30:F30" si="2">D31</f>
        <v>58939.1</v>
      </c>
      <c r="E30" s="99">
        <f t="shared" si="2"/>
        <v>58978.8</v>
      </c>
      <c r="F30" s="99">
        <f t="shared" si="2"/>
        <v>58978.8</v>
      </c>
      <c r="G30" s="109"/>
    </row>
    <row r="31" spans="1:7" x14ac:dyDescent="0.2">
      <c r="A31" s="57" t="s">
        <v>577</v>
      </c>
      <c r="B31" s="21" t="s">
        <v>346</v>
      </c>
      <c r="C31" s="103" t="s">
        <v>345</v>
      </c>
      <c r="D31" s="99">
        <v>58939.1</v>
      </c>
      <c r="E31" s="99">
        <v>58978.8</v>
      </c>
      <c r="F31" s="99">
        <v>58978.8</v>
      </c>
      <c r="G31" s="109"/>
    </row>
    <row r="32" spans="1:7" ht="63.75" x14ac:dyDescent="0.2">
      <c r="A32" s="57" t="s">
        <v>578</v>
      </c>
      <c r="B32" s="57"/>
      <c r="C32" s="103" t="s">
        <v>61</v>
      </c>
      <c r="D32" s="99">
        <f t="shared" ref="D32:F32" si="3">D33</f>
        <v>75533.399999999994</v>
      </c>
      <c r="E32" s="99">
        <f t="shared" si="3"/>
        <v>75533.399999999994</v>
      </c>
      <c r="F32" s="99">
        <f t="shared" si="3"/>
        <v>75533.399999999994</v>
      </c>
      <c r="G32" s="109"/>
    </row>
    <row r="33" spans="1:7" x14ac:dyDescent="0.2">
      <c r="A33" s="57" t="s">
        <v>578</v>
      </c>
      <c r="B33" s="85" t="s">
        <v>346</v>
      </c>
      <c r="C33" s="103" t="s">
        <v>345</v>
      </c>
      <c r="D33" s="99">
        <v>75533.399999999994</v>
      </c>
      <c r="E33" s="99">
        <v>75533.399999999994</v>
      </c>
      <c r="F33" s="99">
        <v>75533.399999999994</v>
      </c>
      <c r="G33" s="109"/>
    </row>
    <row r="34" spans="1:7" ht="38.25" x14ac:dyDescent="0.2">
      <c r="A34" s="84" t="s">
        <v>579</v>
      </c>
      <c r="B34" s="21"/>
      <c r="C34" s="103" t="s">
        <v>443</v>
      </c>
      <c r="D34" s="99">
        <f t="shared" ref="D34:E34" si="4">SUM(D35:D36)</f>
        <v>11425.4</v>
      </c>
      <c r="E34" s="99">
        <f t="shared" si="4"/>
        <v>11425.4</v>
      </c>
      <c r="F34" s="99">
        <f t="shared" ref="F34" si="5">SUM(F35:F36)</f>
        <v>11425.4</v>
      </c>
      <c r="G34" s="109"/>
    </row>
    <row r="35" spans="1:7" ht="38.25" x14ac:dyDescent="0.2">
      <c r="A35" s="84" t="s">
        <v>579</v>
      </c>
      <c r="B35" s="85" t="s">
        <v>327</v>
      </c>
      <c r="C35" s="103" t="s">
        <v>328</v>
      </c>
      <c r="D35" s="99">
        <v>260</v>
      </c>
      <c r="E35" s="99">
        <v>260</v>
      </c>
      <c r="F35" s="99">
        <v>260</v>
      </c>
      <c r="G35" s="109"/>
    </row>
    <row r="36" spans="1:7" ht="27.75" customHeight="1" x14ac:dyDescent="0.2">
      <c r="A36" s="84" t="s">
        <v>579</v>
      </c>
      <c r="B36" s="85" t="s">
        <v>400</v>
      </c>
      <c r="C36" s="103" t="s">
        <v>387</v>
      </c>
      <c r="D36" s="99">
        <v>11165.4</v>
      </c>
      <c r="E36" s="99">
        <v>11165.4</v>
      </c>
      <c r="F36" s="99">
        <v>11165.4</v>
      </c>
      <c r="G36" s="109"/>
    </row>
    <row r="37" spans="1:7" ht="63.75" x14ac:dyDescent="0.2">
      <c r="A37" s="57" t="s">
        <v>576</v>
      </c>
      <c r="B37" s="21"/>
      <c r="C37" s="103" t="s">
        <v>444</v>
      </c>
      <c r="D37" s="99">
        <f t="shared" ref="D37:F37" si="6">D38</f>
        <v>74196.899999999994</v>
      </c>
      <c r="E37" s="99">
        <f t="shared" si="6"/>
        <v>68841.600000000006</v>
      </c>
      <c r="F37" s="99">
        <f t="shared" si="6"/>
        <v>70746.7</v>
      </c>
      <c r="G37" s="109"/>
    </row>
    <row r="38" spans="1:7" x14ac:dyDescent="0.2">
      <c r="A38" s="57" t="s">
        <v>576</v>
      </c>
      <c r="B38" s="21" t="s">
        <v>346</v>
      </c>
      <c r="C38" s="103" t="s">
        <v>345</v>
      </c>
      <c r="D38" s="99">
        <v>74196.899999999994</v>
      </c>
      <c r="E38" s="99">
        <v>68841.600000000006</v>
      </c>
      <c r="F38" s="99">
        <v>70746.7</v>
      </c>
      <c r="G38" s="109"/>
    </row>
    <row r="39" spans="1:7" ht="63.75" x14ac:dyDescent="0.2">
      <c r="A39" s="57" t="s">
        <v>580</v>
      </c>
      <c r="B39" s="21"/>
      <c r="C39" s="103" t="s">
        <v>445</v>
      </c>
      <c r="D39" s="99">
        <f t="shared" ref="D39:F39" si="7">D40</f>
        <v>193610.4</v>
      </c>
      <c r="E39" s="99">
        <f t="shared" si="7"/>
        <v>193610.4</v>
      </c>
      <c r="F39" s="99">
        <f t="shared" si="7"/>
        <v>193610.4</v>
      </c>
      <c r="G39" s="109"/>
    </row>
    <row r="40" spans="1:7" x14ac:dyDescent="0.2">
      <c r="A40" s="57" t="s">
        <v>580</v>
      </c>
      <c r="B40" s="21" t="s">
        <v>346</v>
      </c>
      <c r="C40" s="103" t="s">
        <v>345</v>
      </c>
      <c r="D40" s="99">
        <v>193610.4</v>
      </c>
      <c r="E40" s="99">
        <v>193610.4</v>
      </c>
      <c r="F40" s="99">
        <v>193610.4</v>
      </c>
      <c r="G40" s="109"/>
    </row>
    <row r="41" spans="1:7" ht="89.25" x14ac:dyDescent="0.2">
      <c r="A41" s="21" t="s">
        <v>581</v>
      </c>
      <c r="B41" s="35"/>
      <c r="C41" s="103" t="s">
        <v>266</v>
      </c>
      <c r="D41" s="99">
        <f t="shared" ref="D41:F41" si="8">D42</f>
        <v>1116</v>
      </c>
      <c r="E41" s="99">
        <f t="shared" si="8"/>
        <v>1116</v>
      </c>
      <c r="F41" s="99">
        <f t="shared" si="8"/>
        <v>1116</v>
      </c>
      <c r="G41" s="109"/>
    </row>
    <row r="42" spans="1:7" ht="25.5" x14ac:dyDescent="0.2">
      <c r="A42" s="21" t="s">
        <v>581</v>
      </c>
      <c r="B42" s="84" t="s">
        <v>426</v>
      </c>
      <c r="C42" s="103" t="s">
        <v>427</v>
      </c>
      <c r="D42" s="99">
        <v>1116</v>
      </c>
      <c r="E42" s="99">
        <v>1116</v>
      </c>
      <c r="F42" s="99">
        <v>1116</v>
      </c>
      <c r="G42" s="109"/>
    </row>
    <row r="43" spans="1:7" ht="25.5" x14ac:dyDescent="0.2">
      <c r="A43" s="21" t="s">
        <v>582</v>
      </c>
      <c r="B43" s="16"/>
      <c r="C43" s="103" t="s">
        <v>446</v>
      </c>
      <c r="D43" s="99">
        <f t="shared" ref="D43:F43" si="9">D44</f>
        <v>68.3</v>
      </c>
      <c r="E43" s="99">
        <f t="shared" si="9"/>
        <v>79.099999999999994</v>
      </c>
      <c r="F43" s="99">
        <f t="shared" si="9"/>
        <v>79.099999999999994</v>
      </c>
      <c r="G43" s="109"/>
    </row>
    <row r="44" spans="1:7" ht="25.5" x14ac:dyDescent="0.2">
      <c r="A44" s="21" t="s">
        <v>582</v>
      </c>
      <c r="B44" s="85" t="s">
        <v>107</v>
      </c>
      <c r="C44" s="55" t="s">
        <v>183</v>
      </c>
      <c r="D44" s="99">
        <v>68.3</v>
      </c>
      <c r="E44" s="99">
        <v>79.099999999999994</v>
      </c>
      <c r="F44" s="99">
        <v>79.099999999999994</v>
      </c>
      <c r="G44" s="109"/>
    </row>
    <row r="45" spans="1:7" ht="38.25" x14ac:dyDescent="0.2">
      <c r="A45" s="57" t="s">
        <v>583</v>
      </c>
      <c r="B45" s="21"/>
      <c r="C45" s="103" t="s">
        <v>489</v>
      </c>
      <c r="D45" s="99">
        <f t="shared" ref="D45:F45" si="10">D46</f>
        <v>4827.3</v>
      </c>
      <c r="E45" s="99">
        <f t="shared" si="10"/>
        <v>4827.3</v>
      </c>
      <c r="F45" s="99">
        <f t="shared" si="10"/>
        <v>4827.3</v>
      </c>
      <c r="G45" s="109"/>
    </row>
    <row r="46" spans="1:7" x14ac:dyDescent="0.2">
      <c r="A46" s="57" t="s">
        <v>583</v>
      </c>
      <c r="B46" s="21" t="s">
        <v>346</v>
      </c>
      <c r="C46" s="103" t="s">
        <v>345</v>
      </c>
      <c r="D46" s="99">
        <v>4827.3</v>
      </c>
      <c r="E46" s="99">
        <v>4827.3</v>
      </c>
      <c r="F46" s="99">
        <v>4827.3</v>
      </c>
      <c r="G46" s="109"/>
    </row>
    <row r="47" spans="1:7" ht="48.75" customHeight="1" x14ac:dyDescent="0.2">
      <c r="A47" s="57" t="s">
        <v>720</v>
      </c>
      <c r="B47" s="57"/>
      <c r="C47" s="170" t="s">
        <v>721</v>
      </c>
      <c r="D47" s="99">
        <f t="shared" ref="D47:F47" si="11">D48</f>
        <v>2030</v>
      </c>
      <c r="E47" s="99">
        <f t="shared" si="11"/>
        <v>0</v>
      </c>
      <c r="F47" s="99">
        <f t="shared" si="11"/>
        <v>0</v>
      </c>
      <c r="G47" s="109"/>
    </row>
    <row r="48" spans="1:7" x14ac:dyDescent="0.2">
      <c r="A48" s="57" t="s">
        <v>720</v>
      </c>
      <c r="B48" s="21" t="s">
        <v>346</v>
      </c>
      <c r="C48" s="103" t="s">
        <v>345</v>
      </c>
      <c r="D48" s="99">
        <v>2030</v>
      </c>
      <c r="E48" s="99">
        <v>0</v>
      </c>
      <c r="F48" s="99"/>
      <c r="G48" s="109"/>
    </row>
    <row r="49" spans="1:7" ht="48.75" customHeight="1" x14ac:dyDescent="0.2">
      <c r="A49" s="57" t="s">
        <v>718</v>
      </c>
      <c r="B49" s="21"/>
      <c r="C49" s="170" t="s">
        <v>719</v>
      </c>
      <c r="D49" s="99">
        <f t="shared" ref="D49:F49" si="12">D50</f>
        <v>1020</v>
      </c>
      <c r="E49" s="99">
        <f t="shared" si="12"/>
        <v>0</v>
      </c>
      <c r="F49" s="99">
        <f t="shared" si="12"/>
        <v>0</v>
      </c>
      <c r="G49" s="109"/>
    </row>
    <row r="50" spans="1:7" x14ac:dyDescent="0.2">
      <c r="A50" s="57" t="s">
        <v>718</v>
      </c>
      <c r="B50" s="21" t="s">
        <v>346</v>
      </c>
      <c r="C50" s="103" t="s">
        <v>345</v>
      </c>
      <c r="D50" s="99">
        <v>1020</v>
      </c>
      <c r="E50" s="99">
        <v>0</v>
      </c>
      <c r="F50" s="99"/>
      <c r="G50" s="109"/>
    </row>
    <row r="51" spans="1:7" ht="38.25" x14ac:dyDescent="0.2">
      <c r="A51" s="21" t="s">
        <v>732</v>
      </c>
      <c r="B51" s="35"/>
      <c r="C51" s="120" t="s">
        <v>733</v>
      </c>
      <c r="D51" s="99">
        <f>D52</f>
        <v>830</v>
      </c>
      <c r="E51" s="99">
        <f>E52</f>
        <v>0</v>
      </c>
      <c r="F51" s="99">
        <f>F52</f>
        <v>0</v>
      </c>
      <c r="G51" s="109"/>
    </row>
    <row r="52" spans="1:7" x14ac:dyDescent="0.2">
      <c r="A52" s="21" t="s">
        <v>732</v>
      </c>
      <c r="B52" s="21" t="s">
        <v>346</v>
      </c>
      <c r="C52" s="103" t="s">
        <v>345</v>
      </c>
      <c r="D52" s="99">
        <v>830</v>
      </c>
      <c r="E52" s="99">
        <v>0</v>
      </c>
      <c r="F52" s="99"/>
      <c r="G52" s="109"/>
    </row>
    <row r="53" spans="1:7" ht="51" x14ac:dyDescent="0.2">
      <c r="A53" s="21" t="s">
        <v>742</v>
      </c>
      <c r="B53" s="21"/>
      <c r="C53" s="170" t="s">
        <v>743</v>
      </c>
      <c r="D53" s="99">
        <f>D54</f>
        <v>3317.3</v>
      </c>
      <c r="E53" s="99">
        <f>E54</f>
        <v>0</v>
      </c>
      <c r="F53" s="99">
        <f>F54</f>
        <v>0</v>
      </c>
      <c r="G53" s="109"/>
    </row>
    <row r="54" spans="1:7" x14ac:dyDescent="0.2">
      <c r="A54" s="21" t="s">
        <v>742</v>
      </c>
      <c r="B54" s="21" t="s">
        <v>346</v>
      </c>
      <c r="C54" s="103" t="s">
        <v>345</v>
      </c>
      <c r="D54" s="99">
        <v>3317.3</v>
      </c>
      <c r="E54" s="99">
        <v>0</v>
      </c>
      <c r="F54" s="99"/>
      <c r="G54" s="109"/>
    </row>
    <row r="55" spans="1:7" ht="38.25" x14ac:dyDescent="0.2">
      <c r="A55" s="57" t="s">
        <v>883</v>
      </c>
      <c r="B55" s="21"/>
      <c r="C55" s="103" t="s">
        <v>885</v>
      </c>
      <c r="D55" s="99">
        <f>D56</f>
        <v>508.8</v>
      </c>
      <c r="E55" s="99">
        <f t="shared" ref="E55:F55" si="13">E56</f>
        <v>0</v>
      </c>
      <c r="F55" s="99">
        <f t="shared" si="13"/>
        <v>0</v>
      </c>
      <c r="G55" s="109"/>
    </row>
    <row r="56" spans="1:7" x14ac:dyDescent="0.2">
      <c r="A56" s="57" t="s">
        <v>883</v>
      </c>
      <c r="B56" s="21" t="s">
        <v>346</v>
      </c>
      <c r="C56" s="103" t="s">
        <v>345</v>
      </c>
      <c r="D56" s="99">
        <v>508.8</v>
      </c>
      <c r="E56" s="99">
        <v>0</v>
      </c>
      <c r="F56" s="99">
        <v>0</v>
      </c>
      <c r="G56" s="109"/>
    </row>
    <row r="57" spans="1:7" ht="38.25" x14ac:dyDescent="0.2">
      <c r="A57" s="57" t="s">
        <v>884</v>
      </c>
      <c r="B57" s="21"/>
      <c r="C57" s="103" t="s">
        <v>886</v>
      </c>
      <c r="D57" s="99">
        <f>D58</f>
        <v>341.7</v>
      </c>
      <c r="E57" s="99">
        <f t="shared" ref="E57:F57" si="14">E58</f>
        <v>0</v>
      </c>
      <c r="F57" s="99">
        <f t="shared" si="14"/>
        <v>0</v>
      </c>
      <c r="G57" s="109"/>
    </row>
    <row r="58" spans="1:7" x14ac:dyDescent="0.2">
      <c r="A58" s="57" t="s">
        <v>884</v>
      </c>
      <c r="B58" s="21" t="s">
        <v>346</v>
      </c>
      <c r="C58" s="103" t="s">
        <v>345</v>
      </c>
      <c r="D58" s="99">
        <v>341.7</v>
      </c>
      <c r="E58" s="99">
        <v>0</v>
      </c>
      <c r="F58" s="99">
        <v>0</v>
      </c>
      <c r="G58" s="109"/>
    </row>
    <row r="59" spans="1:7" ht="25.5" x14ac:dyDescent="0.2">
      <c r="A59" s="21" t="s">
        <v>434</v>
      </c>
      <c r="B59" s="16"/>
      <c r="C59" s="102" t="s">
        <v>447</v>
      </c>
      <c r="D59" s="41">
        <f t="shared" ref="D59:F59" si="15">D60</f>
        <v>250</v>
      </c>
      <c r="E59" s="41">
        <f t="shared" si="15"/>
        <v>250</v>
      </c>
      <c r="F59" s="41">
        <f t="shared" si="15"/>
        <v>250</v>
      </c>
      <c r="G59" s="109"/>
    </row>
    <row r="60" spans="1:7" ht="38.25" x14ac:dyDescent="0.2">
      <c r="A60" s="21" t="s">
        <v>584</v>
      </c>
      <c r="B60" s="35"/>
      <c r="C60" s="103" t="s">
        <v>68</v>
      </c>
      <c r="D60" s="41">
        <f>SUM(D61:D61)</f>
        <v>250</v>
      </c>
      <c r="E60" s="41">
        <f>SUM(E61:E61)</f>
        <v>250</v>
      </c>
      <c r="F60" s="41">
        <f>SUM(F61:F61)</f>
        <v>250</v>
      </c>
      <c r="G60" s="109"/>
    </row>
    <row r="61" spans="1:7" ht="25.5" x14ac:dyDescent="0.2">
      <c r="A61" s="21" t="s">
        <v>584</v>
      </c>
      <c r="B61" s="85" t="s">
        <v>107</v>
      </c>
      <c r="C61" s="55" t="s">
        <v>183</v>
      </c>
      <c r="D61" s="41">
        <v>250</v>
      </c>
      <c r="E61" s="41">
        <v>250</v>
      </c>
      <c r="F61" s="41">
        <v>250</v>
      </c>
      <c r="G61" s="109"/>
    </row>
    <row r="62" spans="1:7" ht="51" x14ac:dyDescent="0.2">
      <c r="A62" s="21" t="s">
        <v>449</v>
      </c>
      <c r="B62" s="16"/>
      <c r="C62" s="102" t="s">
        <v>448</v>
      </c>
      <c r="D62" s="41">
        <f>D63+D65+D68+D70+D73+D75</f>
        <v>22037.699999999997</v>
      </c>
      <c r="E62" s="41">
        <f t="shared" ref="E62:F62" si="16">E63+E65+E68+E70+E73+E75</f>
        <v>22124.2</v>
      </c>
      <c r="F62" s="41">
        <f t="shared" si="16"/>
        <v>21970.3</v>
      </c>
      <c r="G62" s="109"/>
    </row>
    <row r="63" spans="1:7" x14ac:dyDescent="0.2">
      <c r="A63" s="57" t="s">
        <v>585</v>
      </c>
      <c r="B63" s="21"/>
      <c r="C63" s="103" t="s">
        <v>69</v>
      </c>
      <c r="D63" s="41">
        <f t="shared" ref="D63:F63" si="17">D64</f>
        <v>1200.2</v>
      </c>
      <c r="E63" s="41">
        <f t="shared" si="17"/>
        <v>1000</v>
      </c>
      <c r="F63" s="41">
        <f t="shared" si="17"/>
        <v>1000</v>
      </c>
      <c r="G63" s="109"/>
    </row>
    <row r="64" spans="1:7" x14ac:dyDescent="0.2">
      <c r="A64" s="57" t="s">
        <v>585</v>
      </c>
      <c r="B64" s="21" t="s">
        <v>346</v>
      </c>
      <c r="C64" s="103" t="s">
        <v>345</v>
      </c>
      <c r="D64" s="41">
        <v>1200.2</v>
      </c>
      <c r="E64" s="41">
        <v>1000</v>
      </c>
      <c r="F64" s="41">
        <v>1000</v>
      </c>
      <c r="G64" s="109"/>
    </row>
    <row r="65" spans="1:7" ht="25.5" x14ac:dyDescent="0.2">
      <c r="A65" s="57" t="s">
        <v>587</v>
      </c>
      <c r="B65" s="21"/>
      <c r="C65" s="103" t="s">
        <v>187</v>
      </c>
      <c r="D65" s="41">
        <f t="shared" ref="D65:E65" si="18">SUM(D66:D67)</f>
        <v>140</v>
      </c>
      <c r="E65" s="41">
        <f t="shared" si="18"/>
        <v>140</v>
      </c>
      <c r="F65" s="41">
        <f t="shared" ref="F65" si="19">SUM(F66:F67)</f>
        <v>140</v>
      </c>
      <c r="G65" s="109"/>
    </row>
    <row r="66" spans="1:7" ht="25.5" x14ac:dyDescent="0.2">
      <c r="A66" s="57" t="s">
        <v>587</v>
      </c>
      <c r="B66" s="85" t="s">
        <v>107</v>
      </c>
      <c r="C66" s="55" t="s">
        <v>183</v>
      </c>
      <c r="D66" s="41">
        <v>54</v>
      </c>
      <c r="E66" s="41">
        <v>54</v>
      </c>
      <c r="F66" s="41">
        <v>54</v>
      </c>
      <c r="G66" s="109"/>
    </row>
    <row r="67" spans="1:7" ht="38.25" x14ac:dyDescent="0.2">
      <c r="A67" s="57" t="s">
        <v>587</v>
      </c>
      <c r="B67" s="21" t="s">
        <v>327</v>
      </c>
      <c r="C67" s="103" t="s">
        <v>328</v>
      </c>
      <c r="D67" s="41">
        <v>86</v>
      </c>
      <c r="E67" s="41">
        <v>86</v>
      </c>
      <c r="F67" s="41">
        <v>86</v>
      </c>
      <c r="G67" s="109"/>
    </row>
    <row r="68" spans="1:7" ht="25.5" x14ac:dyDescent="0.2">
      <c r="A68" s="57" t="s">
        <v>588</v>
      </c>
      <c r="B68" s="57"/>
      <c r="C68" s="103" t="s">
        <v>267</v>
      </c>
      <c r="D68" s="41">
        <f t="shared" ref="D68:F68" si="20">D69</f>
        <v>250</v>
      </c>
      <c r="E68" s="41">
        <f t="shared" si="20"/>
        <v>250</v>
      </c>
      <c r="F68" s="41">
        <f t="shared" si="20"/>
        <v>250</v>
      </c>
      <c r="G68" s="109"/>
    </row>
    <row r="69" spans="1:7" x14ac:dyDescent="0.2">
      <c r="A69" s="57" t="s">
        <v>588</v>
      </c>
      <c r="B69" s="21" t="s">
        <v>346</v>
      </c>
      <c r="C69" s="103" t="s">
        <v>345</v>
      </c>
      <c r="D69" s="41">
        <v>250</v>
      </c>
      <c r="E69" s="41">
        <v>250</v>
      </c>
      <c r="F69" s="41">
        <v>250</v>
      </c>
      <c r="G69" s="109"/>
    </row>
    <row r="70" spans="1:7" ht="51" x14ac:dyDescent="0.2">
      <c r="A70" s="57" t="s">
        <v>586</v>
      </c>
      <c r="B70" s="35"/>
      <c r="C70" s="131" t="s">
        <v>507</v>
      </c>
      <c r="D70" s="99">
        <f t="shared" ref="D70:E70" si="21">SUM(D71:D72)</f>
        <v>2564.9</v>
      </c>
      <c r="E70" s="99">
        <f t="shared" si="21"/>
        <v>2564.9</v>
      </c>
      <c r="F70" s="99">
        <f t="shared" ref="F70" si="22">SUM(F71:F72)</f>
        <v>2564.9</v>
      </c>
      <c r="G70" s="109"/>
    </row>
    <row r="71" spans="1:7" x14ac:dyDescent="0.2">
      <c r="A71" s="57" t="s">
        <v>586</v>
      </c>
      <c r="B71" s="21" t="s">
        <v>346</v>
      </c>
      <c r="C71" s="103" t="s">
        <v>345</v>
      </c>
      <c r="D71" s="41">
        <v>1844.4</v>
      </c>
      <c r="E71" s="41">
        <v>1844.4</v>
      </c>
      <c r="F71" s="41">
        <v>1844.4</v>
      </c>
      <c r="G71" s="109"/>
    </row>
    <row r="72" spans="1:7" ht="63.75" x14ac:dyDescent="0.2">
      <c r="A72" s="57" t="s">
        <v>586</v>
      </c>
      <c r="B72" s="16" t="s">
        <v>15</v>
      </c>
      <c r="C72" s="103" t="s">
        <v>515</v>
      </c>
      <c r="D72" s="99">
        <v>720.5</v>
      </c>
      <c r="E72" s="99">
        <v>720.5</v>
      </c>
      <c r="F72" s="99">
        <v>720.5</v>
      </c>
      <c r="G72" s="109"/>
    </row>
    <row r="73" spans="1:7" ht="51" x14ac:dyDescent="0.2">
      <c r="A73" s="57" t="s">
        <v>671</v>
      </c>
      <c r="B73" s="21"/>
      <c r="C73" s="54" t="s">
        <v>672</v>
      </c>
      <c r="D73" s="99">
        <f t="shared" ref="D73:F73" si="23">D74</f>
        <v>530</v>
      </c>
      <c r="E73" s="99">
        <f t="shared" si="23"/>
        <v>0</v>
      </c>
      <c r="F73" s="99">
        <f t="shared" si="23"/>
        <v>0</v>
      </c>
      <c r="G73" s="109"/>
    </row>
    <row r="74" spans="1:7" x14ac:dyDescent="0.2">
      <c r="A74" s="57" t="s">
        <v>671</v>
      </c>
      <c r="B74" s="21" t="s">
        <v>346</v>
      </c>
      <c r="C74" s="103" t="s">
        <v>345</v>
      </c>
      <c r="D74" s="99">
        <v>530</v>
      </c>
      <c r="E74" s="99">
        <v>0</v>
      </c>
      <c r="F74" s="99">
        <v>0</v>
      </c>
      <c r="G74" s="109"/>
    </row>
    <row r="75" spans="1:7" ht="51" x14ac:dyDescent="0.2">
      <c r="A75" s="57" t="s">
        <v>747</v>
      </c>
      <c r="B75" s="57"/>
      <c r="C75" s="103" t="s">
        <v>748</v>
      </c>
      <c r="D75" s="104">
        <f t="shared" ref="D75:F75" si="24">D76</f>
        <v>17352.599999999999</v>
      </c>
      <c r="E75" s="104">
        <f t="shared" si="24"/>
        <v>18169.3</v>
      </c>
      <c r="F75" s="104">
        <f t="shared" si="24"/>
        <v>18015.399999999998</v>
      </c>
      <c r="G75" s="109"/>
    </row>
    <row r="76" spans="1:7" x14ac:dyDescent="0.2">
      <c r="A76" s="57" t="s">
        <v>747</v>
      </c>
      <c r="B76" s="57" t="s">
        <v>346</v>
      </c>
      <c r="C76" s="103" t="s">
        <v>345</v>
      </c>
      <c r="D76" s="104">
        <f>1530.1+15822.5</f>
        <v>17352.599999999999</v>
      </c>
      <c r="E76" s="104">
        <f>1578.8+16590.5</f>
        <v>18169.3</v>
      </c>
      <c r="F76" s="104">
        <f>1578.8+16436.6</f>
        <v>18015.399999999998</v>
      </c>
      <c r="G76" s="109"/>
    </row>
    <row r="77" spans="1:7" ht="38.25" x14ac:dyDescent="0.2">
      <c r="A77" s="21" t="s">
        <v>450</v>
      </c>
      <c r="B77" s="16"/>
      <c r="C77" s="102" t="s">
        <v>475</v>
      </c>
      <c r="D77" s="41">
        <f>D78+D88+D80+D82+D84+D86+D90+D92</f>
        <v>39024</v>
      </c>
      <c r="E77" s="41">
        <f t="shared" ref="E77:F77" si="25">E78+E88+E80+E82+E84+E86+E90+E92</f>
        <v>36295.100000000006</v>
      </c>
      <c r="F77" s="41">
        <f t="shared" si="25"/>
        <v>36295.100000000006</v>
      </c>
      <c r="G77" s="109"/>
    </row>
    <row r="78" spans="1:7" ht="63.75" x14ac:dyDescent="0.2">
      <c r="A78" s="57" t="s">
        <v>589</v>
      </c>
      <c r="B78" s="35"/>
      <c r="C78" s="103" t="s">
        <v>451</v>
      </c>
      <c r="D78" s="41">
        <f t="shared" ref="D78:F78" si="26">D79</f>
        <v>33248.300000000003</v>
      </c>
      <c r="E78" s="41">
        <f t="shared" si="26"/>
        <v>31119.3</v>
      </c>
      <c r="F78" s="41">
        <f t="shared" si="26"/>
        <v>31119.3</v>
      </c>
      <c r="G78" s="109"/>
    </row>
    <row r="79" spans="1:7" x14ac:dyDescent="0.2">
      <c r="A79" s="57" t="s">
        <v>589</v>
      </c>
      <c r="B79" s="21" t="s">
        <v>346</v>
      </c>
      <c r="C79" s="103" t="s">
        <v>345</v>
      </c>
      <c r="D79" s="41">
        <v>33248.300000000003</v>
      </c>
      <c r="E79" s="41">
        <v>31119.3</v>
      </c>
      <c r="F79" s="41">
        <v>31119.3</v>
      </c>
      <c r="G79" s="109"/>
    </row>
    <row r="80" spans="1:7" ht="63.75" x14ac:dyDescent="0.2">
      <c r="A80" s="57" t="s">
        <v>590</v>
      </c>
      <c r="B80" s="21"/>
      <c r="C80" s="103" t="s">
        <v>186</v>
      </c>
      <c r="D80" s="41">
        <f t="shared" ref="D80:F80" si="27">D81</f>
        <v>303.60000000000002</v>
      </c>
      <c r="E80" s="41">
        <f t="shared" si="27"/>
        <v>310.39999999999998</v>
      </c>
      <c r="F80" s="41">
        <f t="shared" si="27"/>
        <v>310.39999999999998</v>
      </c>
      <c r="G80" s="109"/>
    </row>
    <row r="81" spans="1:7" ht="38.25" x14ac:dyDescent="0.2">
      <c r="A81" s="57" t="s">
        <v>590</v>
      </c>
      <c r="B81" s="85" t="s">
        <v>327</v>
      </c>
      <c r="C81" s="103" t="s">
        <v>328</v>
      </c>
      <c r="D81" s="41">
        <v>303.60000000000002</v>
      </c>
      <c r="E81" s="41">
        <v>310.39999999999998</v>
      </c>
      <c r="F81" s="41">
        <v>310.39999999999998</v>
      </c>
      <c r="G81" s="109"/>
    </row>
    <row r="82" spans="1:7" ht="51" x14ac:dyDescent="0.2">
      <c r="A82" s="57" t="s">
        <v>631</v>
      </c>
      <c r="B82" s="21"/>
      <c r="C82" s="131" t="s">
        <v>632</v>
      </c>
      <c r="D82" s="41">
        <f t="shared" ref="D82:F82" si="28">D83</f>
        <v>20.399999999999999</v>
      </c>
      <c r="E82" s="41">
        <f t="shared" si="28"/>
        <v>20.399999999999999</v>
      </c>
      <c r="F82" s="41">
        <f t="shared" si="28"/>
        <v>20.399999999999999</v>
      </c>
      <c r="G82" s="109"/>
    </row>
    <row r="83" spans="1:7" ht="38.25" x14ac:dyDescent="0.2">
      <c r="A83" s="57" t="s">
        <v>631</v>
      </c>
      <c r="B83" s="85" t="s">
        <v>327</v>
      </c>
      <c r="C83" s="103" t="s">
        <v>328</v>
      </c>
      <c r="D83" s="41">
        <v>20.399999999999999</v>
      </c>
      <c r="E83" s="41">
        <v>20.399999999999999</v>
      </c>
      <c r="F83" s="41">
        <v>20.399999999999999</v>
      </c>
      <c r="G83" s="109"/>
    </row>
    <row r="84" spans="1:7" ht="28.5" customHeight="1" x14ac:dyDescent="0.2">
      <c r="A84" s="57" t="s">
        <v>633</v>
      </c>
      <c r="B84" s="21"/>
      <c r="C84" s="131" t="s">
        <v>634</v>
      </c>
      <c r="D84" s="99">
        <f t="shared" ref="D84:F84" si="29">D85</f>
        <v>183.4</v>
      </c>
      <c r="E84" s="99">
        <f t="shared" si="29"/>
        <v>183.4</v>
      </c>
      <c r="F84" s="99">
        <f t="shared" si="29"/>
        <v>183.4</v>
      </c>
      <c r="G84" s="109"/>
    </row>
    <row r="85" spans="1:7" ht="38.25" x14ac:dyDescent="0.2">
      <c r="A85" s="57" t="s">
        <v>633</v>
      </c>
      <c r="B85" s="85" t="s">
        <v>327</v>
      </c>
      <c r="C85" s="103" t="s">
        <v>328</v>
      </c>
      <c r="D85" s="99">
        <v>183.4</v>
      </c>
      <c r="E85" s="99">
        <v>183.4</v>
      </c>
      <c r="F85" s="99">
        <v>183.4</v>
      </c>
      <c r="G85" s="109"/>
    </row>
    <row r="86" spans="1:7" ht="76.5" x14ac:dyDescent="0.2">
      <c r="A86" s="57" t="s">
        <v>591</v>
      </c>
      <c r="B86" s="21"/>
      <c r="C86" s="103" t="s">
        <v>508</v>
      </c>
      <c r="D86" s="41">
        <f t="shared" ref="D86:F86" si="30">D87</f>
        <v>4615.3999999999996</v>
      </c>
      <c r="E86" s="41">
        <f t="shared" si="30"/>
        <v>4615.3999999999996</v>
      </c>
      <c r="F86" s="41">
        <f t="shared" si="30"/>
        <v>4615.3999999999996</v>
      </c>
      <c r="G86" s="109"/>
    </row>
    <row r="87" spans="1:7" x14ac:dyDescent="0.2">
      <c r="A87" s="57" t="s">
        <v>591</v>
      </c>
      <c r="B87" s="21" t="s">
        <v>346</v>
      </c>
      <c r="C87" s="103" t="s">
        <v>345</v>
      </c>
      <c r="D87" s="41">
        <v>4615.3999999999996</v>
      </c>
      <c r="E87" s="41">
        <v>4615.3999999999996</v>
      </c>
      <c r="F87" s="41">
        <v>4615.3999999999996</v>
      </c>
      <c r="G87" s="109"/>
    </row>
    <row r="88" spans="1:7" ht="38.25" x14ac:dyDescent="0.2">
      <c r="A88" s="132" t="s">
        <v>592</v>
      </c>
      <c r="B88" s="130"/>
      <c r="C88" s="103" t="s">
        <v>516</v>
      </c>
      <c r="D88" s="113">
        <f t="shared" ref="D88:F88" si="31">D89</f>
        <v>46.2</v>
      </c>
      <c r="E88" s="113">
        <f t="shared" si="31"/>
        <v>46.2</v>
      </c>
      <c r="F88" s="113">
        <f t="shared" si="31"/>
        <v>46.2</v>
      </c>
      <c r="G88" s="109"/>
    </row>
    <row r="89" spans="1:7" x14ac:dyDescent="0.2">
      <c r="A89" s="132" t="s">
        <v>592</v>
      </c>
      <c r="B89" s="130" t="s">
        <v>346</v>
      </c>
      <c r="C89" s="103" t="s">
        <v>345</v>
      </c>
      <c r="D89" s="113">
        <v>46.2</v>
      </c>
      <c r="E89" s="113">
        <v>46.2</v>
      </c>
      <c r="F89" s="113">
        <v>46.2</v>
      </c>
      <c r="G89" s="109"/>
    </row>
    <row r="90" spans="1:7" ht="53.25" customHeight="1" x14ac:dyDescent="0.2">
      <c r="A90" s="57" t="s">
        <v>879</v>
      </c>
      <c r="B90" s="57"/>
      <c r="C90" s="170" t="s">
        <v>906</v>
      </c>
      <c r="D90" s="113">
        <f>D91</f>
        <v>457.2</v>
      </c>
      <c r="E90" s="113">
        <f t="shared" ref="E90:F90" si="32">E91</f>
        <v>0</v>
      </c>
      <c r="F90" s="113">
        <f t="shared" si="32"/>
        <v>0</v>
      </c>
      <c r="G90" s="109"/>
    </row>
    <row r="91" spans="1:7" x14ac:dyDescent="0.2">
      <c r="A91" s="57" t="s">
        <v>879</v>
      </c>
      <c r="B91" s="21" t="s">
        <v>346</v>
      </c>
      <c r="C91" s="103" t="s">
        <v>345</v>
      </c>
      <c r="D91" s="113">
        <v>457.2</v>
      </c>
      <c r="E91" s="113">
        <v>0</v>
      </c>
      <c r="F91" s="113">
        <v>0</v>
      </c>
      <c r="G91" s="109"/>
    </row>
    <row r="92" spans="1:7" ht="38.25" x14ac:dyDescent="0.2">
      <c r="A92" s="57" t="s">
        <v>887</v>
      </c>
      <c r="B92" s="21"/>
      <c r="C92" s="103" t="s">
        <v>888</v>
      </c>
      <c r="D92" s="113">
        <f>D93</f>
        <v>149.5</v>
      </c>
      <c r="E92" s="113">
        <f t="shared" ref="E92:F92" si="33">E93</f>
        <v>0</v>
      </c>
      <c r="F92" s="113">
        <f t="shared" si="33"/>
        <v>0</v>
      </c>
      <c r="G92" s="109"/>
    </row>
    <row r="93" spans="1:7" x14ac:dyDescent="0.2">
      <c r="A93" s="57" t="s">
        <v>887</v>
      </c>
      <c r="B93" s="21" t="s">
        <v>346</v>
      </c>
      <c r="C93" s="103" t="s">
        <v>345</v>
      </c>
      <c r="D93" s="113">
        <v>149.5</v>
      </c>
      <c r="E93" s="113">
        <v>0</v>
      </c>
      <c r="F93" s="113">
        <v>0</v>
      </c>
      <c r="G93" s="109"/>
    </row>
    <row r="94" spans="1:7" ht="25.5" x14ac:dyDescent="0.2">
      <c r="A94" s="52" t="s">
        <v>123</v>
      </c>
      <c r="B94" s="16"/>
      <c r="C94" s="46" t="s">
        <v>128</v>
      </c>
      <c r="D94" s="98">
        <f>D95</f>
        <v>373.6</v>
      </c>
      <c r="E94" s="98">
        <f t="shared" ref="E94:F94" si="34">E95</f>
        <v>330.4</v>
      </c>
      <c r="F94" s="98">
        <f t="shared" si="34"/>
        <v>330.4</v>
      </c>
      <c r="G94" s="109"/>
    </row>
    <row r="95" spans="1:7" ht="38.25" x14ac:dyDescent="0.2">
      <c r="A95" s="21" t="s">
        <v>452</v>
      </c>
      <c r="B95" s="16"/>
      <c r="C95" s="103" t="s">
        <v>453</v>
      </c>
      <c r="D95" s="41">
        <f>D96+D98</f>
        <v>373.6</v>
      </c>
      <c r="E95" s="41">
        <f t="shared" ref="E95:F95" si="35">E96+E98</f>
        <v>330.4</v>
      </c>
      <c r="F95" s="41">
        <f t="shared" si="35"/>
        <v>330.4</v>
      </c>
      <c r="G95" s="109"/>
    </row>
    <row r="96" spans="1:7" ht="51" x14ac:dyDescent="0.2">
      <c r="A96" s="57" t="s">
        <v>593</v>
      </c>
      <c r="B96" s="16"/>
      <c r="C96" s="103" t="s">
        <v>71</v>
      </c>
      <c r="D96" s="41">
        <f t="shared" ref="D96:F96" si="36">D97</f>
        <v>244.5</v>
      </c>
      <c r="E96" s="41">
        <f t="shared" si="36"/>
        <v>244.5</v>
      </c>
      <c r="F96" s="41">
        <f t="shared" si="36"/>
        <v>244.5</v>
      </c>
      <c r="G96" s="109"/>
    </row>
    <row r="97" spans="1:7" ht="38.25" x14ac:dyDescent="0.2">
      <c r="A97" s="57" t="s">
        <v>593</v>
      </c>
      <c r="B97" s="85" t="s">
        <v>327</v>
      </c>
      <c r="C97" s="103" t="s">
        <v>328</v>
      </c>
      <c r="D97" s="41">
        <v>244.5</v>
      </c>
      <c r="E97" s="41">
        <v>244.5</v>
      </c>
      <c r="F97" s="41">
        <v>244.5</v>
      </c>
      <c r="G97" s="109"/>
    </row>
    <row r="98" spans="1:7" ht="38.25" x14ac:dyDescent="0.2">
      <c r="A98" s="57" t="s">
        <v>125</v>
      </c>
      <c r="B98" s="16"/>
      <c r="C98" s="103" t="s">
        <v>188</v>
      </c>
      <c r="D98" s="41">
        <f t="shared" ref="D98:F98" si="37">D99</f>
        <v>129.1</v>
      </c>
      <c r="E98" s="41">
        <f t="shared" si="37"/>
        <v>85.9</v>
      </c>
      <c r="F98" s="41">
        <f t="shared" si="37"/>
        <v>85.9</v>
      </c>
      <c r="G98" s="109"/>
    </row>
    <row r="99" spans="1:7" x14ac:dyDescent="0.2">
      <c r="A99" s="57" t="s">
        <v>125</v>
      </c>
      <c r="B99" s="85" t="s">
        <v>658</v>
      </c>
      <c r="C99" s="55" t="s">
        <v>659</v>
      </c>
      <c r="D99" s="41">
        <v>129.1</v>
      </c>
      <c r="E99" s="41">
        <v>85.9</v>
      </c>
      <c r="F99" s="41">
        <v>85.9</v>
      </c>
      <c r="G99" s="109"/>
    </row>
    <row r="100" spans="1:7" x14ac:dyDescent="0.2">
      <c r="A100" s="121">
        <v>190000000</v>
      </c>
      <c r="B100" s="16"/>
      <c r="C100" s="66" t="s">
        <v>70</v>
      </c>
      <c r="D100" s="98">
        <f t="shared" ref="D100:F100" si="38">D101</f>
        <v>7038.1</v>
      </c>
      <c r="E100" s="98">
        <f t="shared" si="38"/>
        <v>7038.1</v>
      </c>
      <c r="F100" s="98">
        <f t="shared" si="38"/>
        <v>7038.1</v>
      </c>
      <c r="G100" s="109"/>
    </row>
    <row r="101" spans="1:7" ht="51" x14ac:dyDescent="0.2">
      <c r="A101" s="82" t="s">
        <v>126</v>
      </c>
      <c r="B101" s="16"/>
      <c r="C101" s="103" t="s">
        <v>454</v>
      </c>
      <c r="D101" s="41">
        <f>SUM(D102:D104)</f>
        <v>7038.1</v>
      </c>
      <c r="E101" s="41">
        <f>SUM(E102:E104)</f>
        <v>7038.1</v>
      </c>
      <c r="F101" s="41">
        <f>SUM(F102:F104)</f>
        <v>7038.1</v>
      </c>
      <c r="G101" s="109"/>
    </row>
    <row r="102" spans="1:7" ht="25.5" x14ac:dyDescent="0.2">
      <c r="A102" s="82" t="s">
        <v>126</v>
      </c>
      <c r="B102" s="16" t="s">
        <v>105</v>
      </c>
      <c r="C102" s="55" t="s">
        <v>106</v>
      </c>
      <c r="D102" s="99">
        <v>6631.5</v>
      </c>
      <c r="E102" s="99">
        <v>6631.5</v>
      </c>
      <c r="F102" s="99">
        <v>6631.5</v>
      </c>
      <c r="G102" s="109"/>
    </row>
    <row r="103" spans="1:7" ht="38.25" x14ac:dyDescent="0.2">
      <c r="A103" s="82" t="s">
        <v>126</v>
      </c>
      <c r="B103" s="85" t="s">
        <v>327</v>
      </c>
      <c r="C103" s="103" t="s">
        <v>328</v>
      </c>
      <c r="D103" s="41">
        <v>406.6</v>
      </c>
      <c r="E103" s="41">
        <v>405.6</v>
      </c>
      <c r="F103" s="41">
        <v>405.6</v>
      </c>
      <c r="G103" s="109"/>
    </row>
    <row r="104" spans="1:7" x14ac:dyDescent="0.2">
      <c r="A104" s="82" t="s">
        <v>126</v>
      </c>
      <c r="B104" s="85" t="s">
        <v>184</v>
      </c>
      <c r="C104" s="103" t="s">
        <v>185</v>
      </c>
      <c r="D104" s="41">
        <v>0</v>
      </c>
      <c r="E104" s="41">
        <v>1</v>
      </c>
      <c r="F104" s="41">
        <v>1</v>
      </c>
      <c r="G104" s="109"/>
    </row>
    <row r="105" spans="1:7" ht="51.75" x14ac:dyDescent="0.25">
      <c r="A105" s="73" t="s">
        <v>101</v>
      </c>
      <c r="B105" s="35"/>
      <c r="C105" s="53" t="s">
        <v>570</v>
      </c>
      <c r="D105" s="65">
        <f>D106+D133+D142+D157+D163+D169</f>
        <v>81856.500000000015</v>
      </c>
      <c r="E105" s="65">
        <f>E106+E133+E142+E157+E163+E169</f>
        <v>73334</v>
      </c>
      <c r="F105" s="65">
        <f>F106+F133+F142+F157+F163+F169</f>
        <v>73334</v>
      </c>
      <c r="G105" s="109"/>
    </row>
    <row r="106" spans="1:7" ht="25.5" x14ac:dyDescent="0.2">
      <c r="A106" s="21" t="s">
        <v>102</v>
      </c>
      <c r="B106" s="35"/>
      <c r="C106" s="48" t="s">
        <v>251</v>
      </c>
      <c r="D106" s="58">
        <f>D107+D125+D130</f>
        <v>69736.600000000006</v>
      </c>
      <c r="E106" s="58">
        <f>E107+E125+E130</f>
        <v>64027.3</v>
      </c>
      <c r="F106" s="58">
        <f>F107+F125+F130</f>
        <v>64027.3</v>
      </c>
      <c r="G106" s="109"/>
    </row>
    <row r="107" spans="1:7" ht="38.25" x14ac:dyDescent="0.2">
      <c r="A107" s="21" t="s">
        <v>316</v>
      </c>
      <c r="B107" s="35"/>
      <c r="C107" s="107" t="s">
        <v>329</v>
      </c>
      <c r="D107" s="58">
        <f>D108+D111+D113+D115+D117+D120+D123</f>
        <v>69500.600000000006</v>
      </c>
      <c r="E107" s="58">
        <f t="shared" ref="E107:F107" si="39">E108+E111+E113+E115+E117+E120+E123</f>
        <v>63692.800000000003</v>
      </c>
      <c r="F107" s="58">
        <f t="shared" si="39"/>
        <v>63692.800000000003</v>
      </c>
      <c r="G107" s="109"/>
    </row>
    <row r="108" spans="1:7" ht="25.5" x14ac:dyDescent="0.2">
      <c r="A108" s="74" t="s">
        <v>103</v>
      </c>
      <c r="B108" s="16"/>
      <c r="C108" s="134" t="s">
        <v>250</v>
      </c>
      <c r="D108" s="39">
        <f>D109+D110</f>
        <v>11099.2</v>
      </c>
      <c r="E108" s="39">
        <f t="shared" ref="E108:F108" si="40">E109+E110</f>
        <v>10011.1</v>
      </c>
      <c r="F108" s="39">
        <f t="shared" si="40"/>
        <v>10011.1</v>
      </c>
      <c r="G108" s="109"/>
    </row>
    <row r="109" spans="1:7" ht="25.5" x14ac:dyDescent="0.2">
      <c r="A109" s="74" t="s">
        <v>103</v>
      </c>
      <c r="B109" s="85" t="s">
        <v>107</v>
      </c>
      <c r="C109" s="55" t="s">
        <v>183</v>
      </c>
      <c r="D109" s="39">
        <v>5635.6</v>
      </c>
      <c r="E109" s="39">
        <f>5969.1-282.1</f>
        <v>5687</v>
      </c>
      <c r="F109" s="39">
        <f>5969.1-282.1</f>
        <v>5687</v>
      </c>
      <c r="G109" s="109"/>
    </row>
    <row r="110" spans="1:7" ht="38.25" x14ac:dyDescent="0.2">
      <c r="A110" s="74" t="s">
        <v>103</v>
      </c>
      <c r="B110" s="85" t="s">
        <v>327</v>
      </c>
      <c r="C110" s="103" t="s">
        <v>328</v>
      </c>
      <c r="D110" s="39">
        <v>5463.6</v>
      </c>
      <c r="E110" s="39">
        <v>4324.1000000000004</v>
      </c>
      <c r="F110" s="39">
        <v>4324.1000000000004</v>
      </c>
      <c r="G110" s="109"/>
    </row>
    <row r="111" spans="1:7" ht="51" x14ac:dyDescent="0.2">
      <c r="A111" s="74" t="s">
        <v>63</v>
      </c>
      <c r="B111" s="16"/>
      <c r="C111" s="157" t="s">
        <v>252</v>
      </c>
      <c r="D111" s="39">
        <f t="shared" ref="D111:F111" si="41">D112</f>
        <v>30425.599999999999</v>
      </c>
      <c r="E111" s="39">
        <f t="shared" si="41"/>
        <v>26446.5</v>
      </c>
      <c r="F111" s="39">
        <f t="shared" si="41"/>
        <v>26446.5</v>
      </c>
      <c r="G111" s="109"/>
    </row>
    <row r="112" spans="1:7" x14ac:dyDescent="0.2">
      <c r="A112" s="74" t="s">
        <v>63</v>
      </c>
      <c r="B112" s="21" t="s">
        <v>346</v>
      </c>
      <c r="C112" s="103" t="s">
        <v>345</v>
      </c>
      <c r="D112" s="162">
        <v>30425.599999999999</v>
      </c>
      <c r="E112" s="162">
        <v>26446.5</v>
      </c>
      <c r="F112" s="162">
        <v>26446.5</v>
      </c>
      <c r="G112" s="109"/>
    </row>
    <row r="113" spans="1:7" ht="25.5" x14ac:dyDescent="0.2">
      <c r="A113" s="74" t="s">
        <v>253</v>
      </c>
      <c r="B113" s="16"/>
      <c r="C113" s="134" t="s">
        <v>254</v>
      </c>
      <c r="D113" s="39">
        <f t="shared" ref="D113:F113" si="42">D114</f>
        <v>11066.8</v>
      </c>
      <c r="E113" s="39">
        <f t="shared" si="42"/>
        <v>10326.200000000001</v>
      </c>
      <c r="F113" s="39">
        <f t="shared" si="42"/>
        <v>10326.200000000001</v>
      </c>
      <c r="G113" s="109"/>
    </row>
    <row r="114" spans="1:7" x14ac:dyDescent="0.2">
      <c r="A114" s="74" t="s">
        <v>253</v>
      </c>
      <c r="B114" s="21" t="s">
        <v>346</v>
      </c>
      <c r="C114" s="103" t="s">
        <v>345</v>
      </c>
      <c r="D114" s="162">
        <v>11066.8</v>
      </c>
      <c r="E114" s="162">
        <v>10326.200000000001</v>
      </c>
      <c r="F114" s="162">
        <v>10326.200000000001</v>
      </c>
      <c r="G114" s="109"/>
    </row>
    <row r="115" spans="1:7" ht="63.75" x14ac:dyDescent="0.2">
      <c r="A115" s="74">
        <v>210110690</v>
      </c>
      <c r="B115" s="21"/>
      <c r="C115" s="103" t="s">
        <v>505</v>
      </c>
      <c r="D115" s="39">
        <f t="shared" ref="D115:F115" si="43">D116</f>
        <v>2320.6</v>
      </c>
      <c r="E115" s="39">
        <f t="shared" si="43"/>
        <v>2320.6</v>
      </c>
      <c r="F115" s="39">
        <f t="shared" si="43"/>
        <v>2320.6</v>
      </c>
      <c r="G115" s="109"/>
    </row>
    <row r="116" spans="1:7" x14ac:dyDescent="0.2">
      <c r="A116" s="74">
        <v>210110690</v>
      </c>
      <c r="B116" s="21" t="s">
        <v>346</v>
      </c>
      <c r="C116" s="103" t="s">
        <v>345</v>
      </c>
      <c r="D116" s="39">
        <v>2320.6</v>
      </c>
      <c r="E116" s="39">
        <v>2320.6</v>
      </c>
      <c r="F116" s="39">
        <v>2320.6</v>
      </c>
      <c r="G116" s="109"/>
    </row>
    <row r="117" spans="1:7" ht="38.25" x14ac:dyDescent="0.2">
      <c r="A117" s="74" t="s">
        <v>510</v>
      </c>
      <c r="B117" s="85"/>
      <c r="C117" s="103" t="s">
        <v>504</v>
      </c>
      <c r="D117" s="39">
        <f t="shared" ref="D117:E117" si="44">SUM(D118:D119)</f>
        <v>200</v>
      </c>
      <c r="E117" s="39">
        <f t="shared" si="44"/>
        <v>200</v>
      </c>
      <c r="F117" s="39">
        <f t="shared" ref="F117" si="45">SUM(F118:F119)</f>
        <v>200</v>
      </c>
      <c r="G117" s="109"/>
    </row>
    <row r="118" spans="1:7" ht="25.5" x14ac:dyDescent="0.2">
      <c r="A118" s="74" t="s">
        <v>510</v>
      </c>
      <c r="B118" s="85" t="s">
        <v>107</v>
      </c>
      <c r="C118" s="55" t="s">
        <v>183</v>
      </c>
      <c r="D118" s="39">
        <v>50</v>
      </c>
      <c r="E118" s="39">
        <v>50</v>
      </c>
      <c r="F118" s="39">
        <v>50</v>
      </c>
      <c r="G118" s="109"/>
    </row>
    <row r="119" spans="1:7" x14ac:dyDescent="0.2">
      <c r="A119" s="74" t="s">
        <v>510</v>
      </c>
      <c r="B119" s="21" t="s">
        <v>346</v>
      </c>
      <c r="C119" s="103" t="s">
        <v>345</v>
      </c>
      <c r="D119" s="39">
        <v>150</v>
      </c>
      <c r="E119" s="39">
        <v>150</v>
      </c>
      <c r="F119" s="39">
        <v>150</v>
      </c>
      <c r="G119" s="109"/>
    </row>
    <row r="120" spans="1:7" ht="51" x14ac:dyDescent="0.2">
      <c r="A120" s="74">
        <v>210110680</v>
      </c>
      <c r="B120" s="85"/>
      <c r="C120" s="103" t="s">
        <v>650</v>
      </c>
      <c r="D120" s="39">
        <f t="shared" ref="D120:E120" si="46">SUM(D121:D122)</f>
        <v>14365.4</v>
      </c>
      <c r="E120" s="39">
        <f t="shared" si="46"/>
        <v>14365.4</v>
      </c>
      <c r="F120" s="39">
        <f t="shared" ref="F120" si="47">SUM(F121:F122)</f>
        <v>14365.4</v>
      </c>
      <c r="G120" s="109"/>
    </row>
    <row r="121" spans="1:7" ht="25.5" x14ac:dyDescent="0.2">
      <c r="A121" s="74">
        <v>210110680</v>
      </c>
      <c r="B121" s="85" t="s">
        <v>107</v>
      </c>
      <c r="C121" s="55" t="s">
        <v>183</v>
      </c>
      <c r="D121" s="39">
        <v>4287.3999999999996</v>
      </c>
      <c r="E121" s="39">
        <v>4287.3999999999996</v>
      </c>
      <c r="F121" s="39">
        <v>4287.3999999999996</v>
      </c>
      <c r="G121" s="109"/>
    </row>
    <row r="122" spans="1:7" x14ac:dyDescent="0.2">
      <c r="A122" s="74">
        <v>210110680</v>
      </c>
      <c r="B122" s="21" t="s">
        <v>346</v>
      </c>
      <c r="C122" s="103" t="s">
        <v>345</v>
      </c>
      <c r="D122" s="39">
        <v>10078</v>
      </c>
      <c r="E122" s="39">
        <v>10078</v>
      </c>
      <c r="F122" s="39">
        <v>10078</v>
      </c>
      <c r="G122" s="109"/>
    </row>
    <row r="123" spans="1:7" ht="51" x14ac:dyDescent="0.2">
      <c r="A123" s="74" t="s">
        <v>509</v>
      </c>
      <c r="B123" s="21"/>
      <c r="C123" s="103" t="s">
        <v>506</v>
      </c>
      <c r="D123" s="39">
        <f t="shared" ref="D123:F123" si="48">D124</f>
        <v>23</v>
      </c>
      <c r="E123" s="39">
        <f t="shared" si="48"/>
        <v>23</v>
      </c>
      <c r="F123" s="39">
        <f t="shared" si="48"/>
        <v>23</v>
      </c>
      <c r="G123" s="109"/>
    </row>
    <row r="124" spans="1:7" x14ac:dyDescent="0.2">
      <c r="A124" s="74" t="s">
        <v>509</v>
      </c>
      <c r="B124" s="21" t="s">
        <v>346</v>
      </c>
      <c r="C124" s="103" t="s">
        <v>345</v>
      </c>
      <c r="D124" s="39">
        <v>23</v>
      </c>
      <c r="E124" s="39">
        <v>23</v>
      </c>
      <c r="F124" s="39">
        <v>23</v>
      </c>
      <c r="G124" s="109"/>
    </row>
    <row r="125" spans="1:7" ht="51" x14ac:dyDescent="0.2">
      <c r="A125" s="21" t="s">
        <v>392</v>
      </c>
      <c r="B125" s="35"/>
      <c r="C125" s="107" t="s">
        <v>393</v>
      </c>
      <c r="D125" s="41">
        <f>D126+D128</f>
        <v>36</v>
      </c>
      <c r="E125" s="41">
        <f t="shared" ref="E125:F125" si="49">E126+E128</f>
        <v>194.5</v>
      </c>
      <c r="F125" s="41">
        <f t="shared" si="49"/>
        <v>194.5</v>
      </c>
      <c r="G125" s="109"/>
    </row>
    <row r="126" spans="1:7" ht="38.25" x14ac:dyDescent="0.2">
      <c r="A126" s="74" t="s">
        <v>674</v>
      </c>
      <c r="B126" s="72"/>
      <c r="C126" s="103" t="s">
        <v>675</v>
      </c>
      <c r="D126" s="39">
        <f t="shared" ref="D126:F126" si="50">D127</f>
        <v>0</v>
      </c>
      <c r="E126" s="39">
        <f t="shared" si="50"/>
        <v>194.5</v>
      </c>
      <c r="F126" s="39">
        <f t="shared" si="50"/>
        <v>194.5</v>
      </c>
      <c r="G126" s="109"/>
    </row>
    <row r="127" spans="1:7" ht="38.25" x14ac:dyDescent="0.2">
      <c r="A127" s="74" t="s">
        <v>674</v>
      </c>
      <c r="B127" s="85" t="s">
        <v>327</v>
      </c>
      <c r="C127" s="103" t="s">
        <v>328</v>
      </c>
      <c r="D127" s="39">
        <v>0</v>
      </c>
      <c r="E127" s="39">
        <v>194.5</v>
      </c>
      <c r="F127" s="39">
        <v>194.5</v>
      </c>
      <c r="G127" s="109"/>
    </row>
    <row r="128" spans="1:7" ht="51" x14ac:dyDescent="0.2">
      <c r="A128" s="171" t="s">
        <v>699</v>
      </c>
      <c r="B128" s="85"/>
      <c r="C128" s="170" t="s">
        <v>700</v>
      </c>
      <c r="D128" s="39">
        <f>D129</f>
        <v>36</v>
      </c>
      <c r="E128" s="39">
        <f>E129</f>
        <v>0</v>
      </c>
      <c r="F128" s="39">
        <f>F129</f>
        <v>0</v>
      </c>
      <c r="G128" s="109"/>
    </row>
    <row r="129" spans="1:7" x14ac:dyDescent="0.2">
      <c r="A129" s="169" t="s">
        <v>699</v>
      </c>
      <c r="B129" s="21" t="s">
        <v>346</v>
      </c>
      <c r="C129" s="103" t="s">
        <v>345</v>
      </c>
      <c r="D129" s="39">
        <v>36</v>
      </c>
      <c r="E129" s="39">
        <v>0</v>
      </c>
      <c r="F129" s="39">
        <v>0</v>
      </c>
      <c r="G129" s="109"/>
    </row>
    <row r="130" spans="1:7" ht="25.5" x14ac:dyDescent="0.2">
      <c r="A130" s="21" t="s">
        <v>394</v>
      </c>
      <c r="B130" s="35"/>
      <c r="C130" s="107" t="s">
        <v>395</v>
      </c>
      <c r="D130" s="41">
        <f>D131</f>
        <v>200</v>
      </c>
      <c r="E130" s="41">
        <f t="shared" ref="E130:F130" si="51">E131</f>
        <v>140</v>
      </c>
      <c r="F130" s="41">
        <f t="shared" si="51"/>
        <v>140</v>
      </c>
      <c r="G130" s="109"/>
    </row>
    <row r="131" spans="1:7" ht="38.25" x14ac:dyDescent="0.2">
      <c r="A131" s="21" t="s">
        <v>336</v>
      </c>
      <c r="B131" s="16"/>
      <c r="C131" s="103" t="s">
        <v>255</v>
      </c>
      <c r="D131" s="41">
        <f t="shared" ref="D131:F131" si="52">D132</f>
        <v>200</v>
      </c>
      <c r="E131" s="41">
        <f t="shared" si="52"/>
        <v>140</v>
      </c>
      <c r="F131" s="41">
        <f t="shared" si="52"/>
        <v>140</v>
      </c>
      <c r="G131" s="109"/>
    </row>
    <row r="132" spans="1:7" ht="38.25" x14ac:dyDescent="0.2">
      <c r="A132" s="21" t="s">
        <v>336</v>
      </c>
      <c r="B132" s="85" t="s">
        <v>327</v>
      </c>
      <c r="C132" s="103" t="s">
        <v>328</v>
      </c>
      <c r="D132" s="41">
        <v>200</v>
      </c>
      <c r="E132" s="41">
        <v>140</v>
      </c>
      <c r="F132" s="41">
        <v>140</v>
      </c>
      <c r="G132" s="109"/>
    </row>
    <row r="133" spans="1:7" ht="25.5" x14ac:dyDescent="0.2">
      <c r="A133" s="52" t="s">
        <v>65</v>
      </c>
      <c r="B133" s="35"/>
      <c r="C133" s="48" t="s">
        <v>305</v>
      </c>
      <c r="D133" s="58">
        <f t="shared" ref="D133:F133" si="53">D134</f>
        <v>1354.6</v>
      </c>
      <c r="E133" s="58">
        <f t="shared" si="53"/>
        <v>666.09999999999991</v>
      </c>
      <c r="F133" s="58">
        <f t="shared" si="53"/>
        <v>666.09999999999991</v>
      </c>
      <c r="G133" s="109"/>
    </row>
    <row r="134" spans="1:7" ht="76.5" x14ac:dyDescent="0.2">
      <c r="A134" s="21" t="s">
        <v>396</v>
      </c>
      <c r="B134" s="35"/>
      <c r="C134" s="105" t="s">
        <v>397</v>
      </c>
      <c r="D134" s="58">
        <f>D135+D137+D140</f>
        <v>1354.6</v>
      </c>
      <c r="E134" s="58">
        <f t="shared" ref="E134" si="54">E135+E137</f>
        <v>666.09999999999991</v>
      </c>
      <c r="F134" s="58">
        <f t="shared" ref="F134" si="55">F135+F137</f>
        <v>666.09999999999991</v>
      </c>
      <c r="G134" s="109"/>
    </row>
    <row r="135" spans="1:7" ht="76.5" x14ac:dyDescent="0.2">
      <c r="A135" s="21" t="s">
        <v>66</v>
      </c>
      <c r="B135" s="21"/>
      <c r="C135" s="105" t="s">
        <v>257</v>
      </c>
      <c r="D135" s="39">
        <f t="shared" ref="D135:F135" si="56">D136</f>
        <v>282.2</v>
      </c>
      <c r="E135" s="39">
        <f t="shared" si="56"/>
        <v>282.2</v>
      </c>
      <c r="F135" s="39">
        <f t="shared" si="56"/>
        <v>282.2</v>
      </c>
      <c r="G135" s="109"/>
    </row>
    <row r="136" spans="1:7" ht="38.25" x14ac:dyDescent="0.2">
      <c r="A136" s="21" t="s">
        <v>66</v>
      </c>
      <c r="B136" s="85" t="s">
        <v>327</v>
      </c>
      <c r="C136" s="103" t="s">
        <v>328</v>
      </c>
      <c r="D136" s="39">
        <v>282.2</v>
      </c>
      <c r="E136" s="39">
        <v>282.2</v>
      </c>
      <c r="F136" s="39">
        <v>282.2</v>
      </c>
      <c r="G136" s="109"/>
    </row>
    <row r="137" spans="1:7" ht="51" x14ac:dyDescent="0.2">
      <c r="A137" s="21" t="s">
        <v>67</v>
      </c>
      <c r="B137" s="21"/>
      <c r="C137" s="105" t="s">
        <v>104</v>
      </c>
      <c r="D137" s="39">
        <f t="shared" ref="D137:E137" si="57">SUM(D138:D139)</f>
        <v>52.4</v>
      </c>
      <c r="E137" s="39">
        <f t="shared" si="57"/>
        <v>383.9</v>
      </c>
      <c r="F137" s="39">
        <f t="shared" ref="F137" si="58">SUM(F138:F139)</f>
        <v>383.9</v>
      </c>
      <c r="G137" s="109"/>
    </row>
    <row r="138" spans="1:7" ht="25.5" x14ac:dyDescent="0.2">
      <c r="A138" s="21" t="s">
        <v>67</v>
      </c>
      <c r="B138" s="85" t="s">
        <v>107</v>
      </c>
      <c r="C138" s="55" t="s">
        <v>183</v>
      </c>
      <c r="D138" s="39">
        <v>27.4</v>
      </c>
      <c r="E138" s="39">
        <v>283.89999999999998</v>
      </c>
      <c r="F138" s="39">
        <v>283.89999999999998</v>
      </c>
      <c r="G138" s="109"/>
    </row>
    <row r="139" spans="1:7" ht="38.25" x14ac:dyDescent="0.2">
      <c r="A139" s="21" t="s">
        <v>67</v>
      </c>
      <c r="B139" s="85" t="s">
        <v>327</v>
      </c>
      <c r="C139" s="103" t="s">
        <v>328</v>
      </c>
      <c r="D139" s="39">
        <v>25</v>
      </c>
      <c r="E139" s="39">
        <v>100</v>
      </c>
      <c r="F139" s="39">
        <v>100</v>
      </c>
      <c r="G139" s="109"/>
    </row>
    <row r="140" spans="1:7" ht="39.75" customHeight="1" x14ac:dyDescent="0.2">
      <c r="A140" s="21" t="s">
        <v>893</v>
      </c>
      <c r="B140" s="85"/>
      <c r="C140" s="103" t="s">
        <v>894</v>
      </c>
      <c r="D140" s="39">
        <f>D141</f>
        <v>1020</v>
      </c>
      <c r="E140" s="39">
        <f t="shared" ref="E140:F140" si="59">E141</f>
        <v>0</v>
      </c>
      <c r="F140" s="39">
        <f t="shared" si="59"/>
        <v>0</v>
      </c>
      <c r="G140" s="109"/>
    </row>
    <row r="141" spans="1:7" ht="38.25" x14ac:dyDescent="0.2">
      <c r="A141" s="21" t="s">
        <v>893</v>
      </c>
      <c r="B141" s="85"/>
      <c r="C141" s="103" t="s">
        <v>328</v>
      </c>
      <c r="D141" s="39">
        <v>1020</v>
      </c>
      <c r="E141" s="39">
        <v>0</v>
      </c>
      <c r="F141" s="39">
        <v>0</v>
      </c>
      <c r="G141" s="109"/>
    </row>
    <row r="142" spans="1:7" ht="25.5" x14ac:dyDescent="0.2">
      <c r="A142" s="52" t="s">
        <v>39</v>
      </c>
      <c r="B142" s="21"/>
      <c r="C142" s="48" t="s">
        <v>258</v>
      </c>
      <c r="D142" s="41">
        <f t="shared" ref="D142:E142" si="60">D143+D150</f>
        <v>7571.5</v>
      </c>
      <c r="E142" s="41">
        <f t="shared" si="60"/>
        <v>5959.3</v>
      </c>
      <c r="F142" s="41">
        <f t="shared" ref="F142" si="61">F143+F150</f>
        <v>5959.3</v>
      </c>
      <c r="G142" s="109"/>
    </row>
    <row r="143" spans="1:7" ht="25.5" x14ac:dyDescent="0.2">
      <c r="A143" s="21" t="s">
        <v>317</v>
      </c>
      <c r="B143" s="16"/>
      <c r="C143" s="107" t="s">
        <v>491</v>
      </c>
      <c r="D143" s="41">
        <f t="shared" ref="D143:E143" si="62">D144+D146+D148</f>
        <v>311.20000000000005</v>
      </c>
      <c r="E143" s="41">
        <f t="shared" si="62"/>
        <v>150</v>
      </c>
      <c r="F143" s="41">
        <f t="shared" ref="F143" si="63">F144+F146+F148</f>
        <v>150</v>
      </c>
      <c r="G143" s="109"/>
    </row>
    <row r="144" spans="1:7" ht="51" x14ac:dyDescent="0.2">
      <c r="A144" s="81" t="s">
        <v>40</v>
      </c>
      <c r="B144" s="16"/>
      <c r="C144" s="106" t="s">
        <v>313</v>
      </c>
      <c r="D144" s="39">
        <f t="shared" ref="D144:F144" si="64">D145</f>
        <v>6.6</v>
      </c>
      <c r="E144" s="39">
        <f t="shared" si="64"/>
        <v>5</v>
      </c>
      <c r="F144" s="39">
        <f t="shared" si="64"/>
        <v>5</v>
      </c>
      <c r="G144" s="109"/>
    </row>
    <row r="145" spans="1:7" ht="38.25" x14ac:dyDescent="0.2">
      <c r="A145" s="81" t="s">
        <v>40</v>
      </c>
      <c r="B145" s="85" t="s">
        <v>327</v>
      </c>
      <c r="C145" s="103" t="s">
        <v>328</v>
      </c>
      <c r="D145" s="41">
        <v>6.6</v>
      </c>
      <c r="E145" s="41">
        <v>5</v>
      </c>
      <c r="F145" s="41">
        <v>5</v>
      </c>
      <c r="G145" s="109"/>
    </row>
    <row r="146" spans="1:7" ht="25.5" x14ac:dyDescent="0.2">
      <c r="A146" s="81" t="s">
        <v>41</v>
      </c>
      <c r="B146" s="16"/>
      <c r="C146" s="103" t="s">
        <v>259</v>
      </c>
      <c r="D146" s="41">
        <f t="shared" ref="D146:F146" si="65">D147</f>
        <v>289.60000000000002</v>
      </c>
      <c r="E146" s="41">
        <f t="shared" si="65"/>
        <v>130</v>
      </c>
      <c r="F146" s="41">
        <f t="shared" si="65"/>
        <v>130</v>
      </c>
      <c r="G146" s="109"/>
    </row>
    <row r="147" spans="1:7" ht="38.25" x14ac:dyDescent="0.2">
      <c r="A147" s="81" t="s">
        <v>41</v>
      </c>
      <c r="B147" s="85" t="s">
        <v>327</v>
      </c>
      <c r="C147" s="103" t="s">
        <v>328</v>
      </c>
      <c r="D147" s="41">
        <v>289.60000000000002</v>
      </c>
      <c r="E147" s="41">
        <v>130</v>
      </c>
      <c r="F147" s="41">
        <v>130</v>
      </c>
      <c r="G147" s="109"/>
    </row>
    <row r="148" spans="1:7" ht="51" x14ac:dyDescent="0.2">
      <c r="A148" s="81" t="s">
        <v>42</v>
      </c>
      <c r="B148" s="16"/>
      <c r="C148" s="103" t="s">
        <v>129</v>
      </c>
      <c r="D148" s="41">
        <f t="shared" ref="D148:F148" si="66">D149</f>
        <v>15</v>
      </c>
      <c r="E148" s="41">
        <f t="shared" si="66"/>
        <v>15</v>
      </c>
      <c r="F148" s="41">
        <f t="shared" si="66"/>
        <v>15</v>
      </c>
      <c r="G148" s="109"/>
    </row>
    <row r="149" spans="1:7" ht="38.25" x14ac:dyDescent="0.2">
      <c r="A149" s="81" t="s">
        <v>42</v>
      </c>
      <c r="B149" s="85" t="s">
        <v>327</v>
      </c>
      <c r="C149" s="103" t="s">
        <v>328</v>
      </c>
      <c r="D149" s="41">
        <v>15</v>
      </c>
      <c r="E149" s="41">
        <v>15</v>
      </c>
      <c r="F149" s="41">
        <v>15</v>
      </c>
      <c r="G149" s="109"/>
    </row>
    <row r="150" spans="1:7" ht="76.5" x14ac:dyDescent="0.2">
      <c r="A150" s="21" t="s">
        <v>398</v>
      </c>
      <c r="B150" s="16"/>
      <c r="C150" s="107" t="s">
        <v>399</v>
      </c>
      <c r="D150" s="41">
        <f>D151+D153+D155</f>
        <v>7260.3</v>
      </c>
      <c r="E150" s="41">
        <f t="shared" ref="E150:F150" si="67">E151+E153+E155</f>
        <v>5809.3</v>
      </c>
      <c r="F150" s="41">
        <f t="shared" si="67"/>
        <v>5809.3</v>
      </c>
      <c r="G150" s="109"/>
    </row>
    <row r="151" spans="1:7" ht="38.25" x14ac:dyDescent="0.2">
      <c r="A151" s="74" t="s">
        <v>315</v>
      </c>
      <c r="B151" s="16"/>
      <c r="C151" s="103" t="s">
        <v>0</v>
      </c>
      <c r="D151" s="41">
        <f>D152</f>
        <v>6723.5</v>
      </c>
      <c r="E151" s="41">
        <f>E152</f>
        <v>5709.3</v>
      </c>
      <c r="F151" s="41">
        <f>F152</f>
        <v>5709.3</v>
      </c>
      <c r="G151" s="109"/>
    </row>
    <row r="152" spans="1:7" x14ac:dyDescent="0.2">
      <c r="A152" s="74" t="s">
        <v>315</v>
      </c>
      <c r="B152" s="85" t="s">
        <v>346</v>
      </c>
      <c r="C152" s="103" t="s">
        <v>345</v>
      </c>
      <c r="D152" s="41">
        <v>6723.5</v>
      </c>
      <c r="E152" s="41">
        <v>5709.3</v>
      </c>
      <c r="F152" s="41">
        <v>5709.3</v>
      </c>
      <c r="G152" s="109"/>
    </row>
    <row r="153" spans="1:7" ht="63.75" x14ac:dyDescent="0.2">
      <c r="A153" s="74" t="s">
        <v>330</v>
      </c>
      <c r="B153" s="16"/>
      <c r="C153" s="103" t="s">
        <v>260</v>
      </c>
      <c r="D153" s="41">
        <f t="shared" ref="D153:F153" si="68">D154</f>
        <v>486.8</v>
      </c>
      <c r="E153" s="41">
        <f t="shared" si="68"/>
        <v>100</v>
      </c>
      <c r="F153" s="41">
        <f t="shared" si="68"/>
        <v>100</v>
      </c>
      <c r="G153" s="109"/>
    </row>
    <row r="154" spans="1:7" x14ac:dyDescent="0.2">
      <c r="A154" s="74" t="s">
        <v>330</v>
      </c>
      <c r="B154" s="85" t="s">
        <v>346</v>
      </c>
      <c r="C154" s="103" t="s">
        <v>345</v>
      </c>
      <c r="D154" s="41">
        <v>486.8</v>
      </c>
      <c r="E154" s="41">
        <v>100</v>
      </c>
      <c r="F154" s="41">
        <v>100</v>
      </c>
      <c r="G154" s="109"/>
    </row>
    <row r="155" spans="1:7" x14ac:dyDescent="0.2">
      <c r="A155" s="74" t="s">
        <v>895</v>
      </c>
      <c r="B155" s="85"/>
      <c r="C155" s="103" t="s">
        <v>896</v>
      </c>
      <c r="D155" s="41">
        <f>D156</f>
        <v>50</v>
      </c>
      <c r="E155" s="41">
        <f t="shared" ref="E155:F155" si="69">E156</f>
        <v>0</v>
      </c>
      <c r="F155" s="41">
        <f t="shared" si="69"/>
        <v>0</v>
      </c>
      <c r="G155" s="109"/>
    </row>
    <row r="156" spans="1:7" ht="38.25" x14ac:dyDescent="0.2">
      <c r="A156" s="74" t="s">
        <v>895</v>
      </c>
      <c r="B156" s="85" t="s">
        <v>327</v>
      </c>
      <c r="C156" s="103" t="s">
        <v>328</v>
      </c>
      <c r="D156" s="41">
        <v>50</v>
      </c>
      <c r="E156" s="41">
        <v>0</v>
      </c>
      <c r="F156" s="41">
        <v>0</v>
      </c>
      <c r="G156" s="109"/>
    </row>
    <row r="157" spans="1:7" ht="63.75" x14ac:dyDescent="0.2">
      <c r="A157" s="75">
        <v>240000000</v>
      </c>
      <c r="B157" s="16"/>
      <c r="C157" s="48" t="s">
        <v>261</v>
      </c>
      <c r="D157" s="98">
        <f t="shared" ref="D157:F157" si="70">D158</f>
        <v>50</v>
      </c>
      <c r="E157" s="98">
        <f t="shared" si="70"/>
        <v>50</v>
      </c>
      <c r="F157" s="98">
        <f t="shared" si="70"/>
        <v>50</v>
      </c>
      <c r="G157" s="109"/>
    </row>
    <row r="158" spans="1:7" ht="51" x14ac:dyDescent="0.2">
      <c r="A158" s="74">
        <v>240100000</v>
      </c>
      <c r="B158" s="16"/>
      <c r="C158" s="112" t="s">
        <v>501</v>
      </c>
      <c r="D158" s="104">
        <f t="shared" ref="D158:E158" si="71">D159+D161</f>
        <v>50</v>
      </c>
      <c r="E158" s="104">
        <f t="shared" si="71"/>
        <v>50</v>
      </c>
      <c r="F158" s="104">
        <f t="shared" ref="F158" si="72">F159+F161</f>
        <v>50</v>
      </c>
      <c r="G158" s="109"/>
    </row>
    <row r="159" spans="1:7" ht="81" customHeight="1" x14ac:dyDescent="0.2">
      <c r="A159" s="74" t="s">
        <v>604</v>
      </c>
      <c r="B159" s="16"/>
      <c r="C159" s="103" t="s">
        <v>263</v>
      </c>
      <c r="D159" s="41">
        <f t="shared" ref="D159:F159" si="73">D160</f>
        <v>5</v>
      </c>
      <c r="E159" s="41">
        <f t="shared" si="73"/>
        <v>5</v>
      </c>
      <c r="F159" s="41">
        <f t="shared" si="73"/>
        <v>5</v>
      </c>
      <c r="G159" s="109"/>
    </row>
    <row r="160" spans="1:7" ht="38.25" x14ac:dyDescent="0.2">
      <c r="A160" s="74" t="s">
        <v>604</v>
      </c>
      <c r="B160" s="85" t="s">
        <v>327</v>
      </c>
      <c r="C160" s="103" t="s">
        <v>328</v>
      </c>
      <c r="D160" s="41">
        <v>5</v>
      </c>
      <c r="E160" s="41">
        <v>5</v>
      </c>
      <c r="F160" s="41">
        <v>5</v>
      </c>
      <c r="G160" s="109"/>
    </row>
    <row r="161" spans="1:7" x14ac:dyDescent="0.2">
      <c r="A161" s="74" t="s">
        <v>605</v>
      </c>
      <c r="B161" s="16"/>
      <c r="C161" s="103" t="s">
        <v>265</v>
      </c>
      <c r="D161" s="41">
        <f t="shared" ref="D161:F161" si="74">D162</f>
        <v>45</v>
      </c>
      <c r="E161" s="41">
        <f t="shared" si="74"/>
        <v>45</v>
      </c>
      <c r="F161" s="41">
        <f t="shared" si="74"/>
        <v>45</v>
      </c>
      <c r="G161" s="109"/>
    </row>
    <row r="162" spans="1:7" ht="38.25" x14ac:dyDescent="0.2">
      <c r="A162" s="74" t="s">
        <v>605</v>
      </c>
      <c r="B162" s="85" t="s">
        <v>327</v>
      </c>
      <c r="C162" s="103" t="s">
        <v>328</v>
      </c>
      <c r="D162" s="41">
        <v>45</v>
      </c>
      <c r="E162" s="41">
        <v>45</v>
      </c>
      <c r="F162" s="41">
        <v>45</v>
      </c>
      <c r="G162" s="109"/>
    </row>
    <row r="163" spans="1:7" ht="25.5" x14ac:dyDescent="0.2">
      <c r="A163" s="75">
        <v>250000000</v>
      </c>
      <c r="B163" s="85"/>
      <c r="C163" s="48" t="s">
        <v>463</v>
      </c>
      <c r="D163" s="98">
        <f t="shared" ref="D163:F165" si="75">D164</f>
        <v>347</v>
      </c>
      <c r="E163" s="98">
        <f t="shared" si="75"/>
        <v>140</v>
      </c>
      <c r="F163" s="98">
        <f t="shared" si="75"/>
        <v>140</v>
      </c>
      <c r="G163" s="109"/>
    </row>
    <row r="164" spans="1:7" ht="25.5" x14ac:dyDescent="0.2">
      <c r="A164" s="74">
        <v>250100000</v>
      </c>
      <c r="B164" s="85"/>
      <c r="C164" s="112" t="s">
        <v>461</v>
      </c>
      <c r="D164" s="104">
        <f>D165+D167</f>
        <v>347</v>
      </c>
      <c r="E164" s="104">
        <f t="shared" ref="E164:F164" si="76">E165+E167</f>
        <v>140</v>
      </c>
      <c r="F164" s="104">
        <f t="shared" si="76"/>
        <v>140</v>
      </c>
      <c r="G164" s="109"/>
    </row>
    <row r="165" spans="1:7" ht="38.25" x14ac:dyDescent="0.2">
      <c r="A165" s="74" t="s">
        <v>262</v>
      </c>
      <c r="B165" s="85"/>
      <c r="C165" s="103" t="s">
        <v>462</v>
      </c>
      <c r="D165" s="41">
        <f t="shared" si="75"/>
        <v>90</v>
      </c>
      <c r="E165" s="41">
        <f t="shared" si="75"/>
        <v>140</v>
      </c>
      <c r="F165" s="41">
        <f t="shared" si="75"/>
        <v>140</v>
      </c>
      <c r="G165" s="109"/>
    </row>
    <row r="166" spans="1:7" ht="41.25" customHeight="1" x14ac:dyDescent="0.2">
      <c r="A166" s="74" t="s">
        <v>262</v>
      </c>
      <c r="B166" s="85" t="s">
        <v>327</v>
      </c>
      <c r="C166" s="103" t="s">
        <v>328</v>
      </c>
      <c r="D166" s="41">
        <v>90</v>
      </c>
      <c r="E166" s="41">
        <v>140</v>
      </c>
      <c r="F166" s="41">
        <v>140</v>
      </c>
      <c r="G166" s="109"/>
    </row>
    <row r="167" spans="1:7" ht="18" customHeight="1" x14ac:dyDescent="0.2">
      <c r="A167" s="74" t="s">
        <v>897</v>
      </c>
      <c r="B167" s="85"/>
      <c r="C167" s="54" t="s">
        <v>898</v>
      </c>
      <c r="D167" s="41">
        <f>D168</f>
        <v>257</v>
      </c>
      <c r="E167" s="41">
        <f t="shared" ref="E167:F167" si="77">E168</f>
        <v>0</v>
      </c>
      <c r="F167" s="41">
        <f t="shared" si="77"/>
        <v>0</v>
      </c>
      <c r="G167" s="109"/>
    </row>
    <row r="168" spans="1:7" ht="35.25" customHeight="1" x14ac:dyDescent="0.2">
      <c r="A168" s="74" t="s">
        <v>897</v>
      </c>
      <c r="B168" s="85" t="s">
        <v>327</v>
      </c>
      <c r="C168" s="103" t="s">
        <v>328</v>
      </c>
      <c r="D168" s="41">
        <v>257</v>
      </c>
      <c r="E168" s="41">
        <v>0</v>
      </c>
      <c r="F168" s="41">
        <v>0</v>
      </c>
      <c r="G168" s="109"/>
    </row>
    <row r="169" spans="1:7" x14ac:dyDescent="0.2">
      <c r="A169" s="52" t="s">
        <v>43</v>
      </c>
      <c r="B169" s="21"/>
      <c r="C169" s="66" t="s">
        <v>70</v>
      </c>
      <c r="D169" s="58">
        <f t="shared" ref="D169:F169" si="78">D170</f>
        <v>2796.8</v>
      </c>
      <c r="E169" s="58">
        <f t="shared" si="78"/>
        <v>2491.3000000000002</v>
      </c>
      <c r="F169" s="58">
        <f t="shared" si="78"/>
        <v>2491.3000000000002</v>
      </c>
      <c r="G169" s="109"/>
    </row>
    <row r="170" spans="1:7" ht="63.75" x14ac:dyDescent="0.2">
      <c r="A170" s="82" t="s">
        <v>264</v>
      </c>
      <c r="B170" s="21"/>
      <c r="C170" s="103" t="s">
        <v>401</v>
      </c>
      <c r="D170" s="99">
        <f>SUM(D171:D172)</f>
        <v>2796.8</v>
      </c>
      <c r="E170" s="99">
        <f>SUM(E171:E172)</f>
        <v>2491.3000000000002</v>
      </c>
      <c r="F170" s="99">
        <f>SUM(F171:F172)</f>
        <v>2491.3000000000002</v>
      </c>
      <c r="G170" s="109"/>
    </row>
    <row r="171" spans="1:7" ht="25.5" x14ac:dyDescent="0.2">
      <c r="A171" s="82" t="s">
        <v>264</v>
      </c>
      <c r="B171" s="16" t="s">
        <v>105</v>
      </c>
      <c r="C171" s="55" t="s">
        <v>106</v>
      </c>
      <c r="D171" s="99">
        <v>2762.5</v>
      </c>
      <c r="E171" s="99">
        <v>2463.5</v>
      </c>
      <c r="F171" s="99">
        <v>2463.5</v>
      </c>
      <c r="G171" s="109"/>
    </row>
    <row r="172" spans="1:7" ht="38.25" x14ac:dyDescent="0.2">
      <c r="A172" s="82" t="s">
        <v>264</v>
      </c>
      <c r="B172" s="85" t="s">
        <v>327</v>
      </c>
      <c r="C172" s="103" t="s">
        <v>328</v>
      </c>
      <c r="D172" s="41">
        <v>34.299999999999997</v>
      </c>
      <c r="E172" s="41">
        <v>27.8</v>
      </c>
      <c r="F172" s="41">
        <v>27.8</v>
      </c>
      <c r="G172" s="109"/>
    </row>
    <row r="173" spans="1:7" ht="51" x14ac:dyDescent="0.2">
      <c r="A173" s="73" t="s">
        <v>114</v>
      </c>
      <c r="B173" s="16"/>
      <c r="C173" s="53" t="s">
        <v>567</v>
      </c>
      <c r="D173" s="101">
        <f>D174+D185</f>
        <v>14077.7</v>
      </c>
      <c r="E173" s="101">
        <f>E174+E185</f>
        <v>4588</v>
      </c>
      <c r="F173" s="101">
        <f>F174+F185</f>
        <v>4588</v>
      </c>
    </row>
    <row r="174" spans="1:7" ht="25.5" x14ac:dyDescent="0.2">
      <c r="A174" s="52" t="s">
        <v>115</v>
      </c>
      <c r="B174" s="16"/>
      <c r="C174" s="48" t="s">
        <v>227</v>
      </c>
      <c r="D174" s="98">
        <f t="shared" ref="D174:E174" si="79">D175+D178</f>
        <v>7353.2</v>
      </c>
      <c r="E174" s="98">
        <f t="shared" si="79"/>
        <v>4388</v>
      </c>
      <c r="F174" s="98">
        <f t="shared" ref="F174" si="80">F175+F178</f>
        <v>4388</v>
      </c>
    </row>
    <row r="175" spans="1:7" ht="38.25" x14ac:dyDescent="0.2">
      <c r="A175" s="21" t="s">
        <v>380</v>
      </c>
      <c r="B175" s="16"/>
      <c r="C175" s="105" t="s">
        <v>381</v>
      </c>
      <c r="D175" s="104">
        <f t="shared" ref="D175:F175" si="81">D176</f>
        <v>250</v>
      </c>
      <c r="E175" s="104">
        <f t="shared" si="81"/>
        <v>250</v>
      </c>
      <c r="F175" s="104">
        <f t="shared" si="81"/>
        <v>250</v>
      </c>
    </row>
    <row r="176" spans="1:7" ht="38.25" x14ac:dyDescent="0.2">
      <c r="A176" s="85" t="s">
        <v>229</v>
      </c>
      <c r="B176" s="16"/>
      <c r="C176" s="102" t="s">
        <v>228</v>
      </c>
      <c r="D176" s="41">
        <f>D177</f>
        <v>250</v>
      </c>
      <c r="E176" s="41">
        <f>E177</f>
        <v>250</v>
      </c>
      <c r="F176" s="41">
        <f>F177</f>
        <v>250</v>
      </c>
    </row>
    <row r="177" spans="1:6" ht="38.25" x14ac:dyDescent="0.2">
      <c r="A177" s="85" t="s">
        <v>229</v>
      </c>
      <c r="B177" s="85" t="s">
        <v>327</v>
      </c>
      <c r="C177" s="103" t="s">
        <v>328</v>
      </c>
      <c r="D177" s="41">
        <v>250</v>
      </c>
      <c r="E177" s="41">
        <v>250</v>
      </c>
      <c r="F177" s="41">
        <v>250</v>
      </c>
    </row>
    <row r="178" spans="1:6" ht="51.75" customHeight="1" x14ac:dyDescent="0.2">
      <c r="A178" s="21" t="s">
        <v>382</v>
      </c>
      <c r="B178" s="85"/>
      <c r="C178" s="105" t="s">
        <v>383</v>
      </c>
      <c r="D178" s="41">
        <f t="shared" ref="D178:F178" si="82">D179+D181+D183</f>
        <v>7103.2</v>
      </c>
      <c r="E178" s="41">
        <f t="shared" si="82"/>
        <v>4138</v>
      </c>
      <c r="F178" s="41">
        <f t="shared" si="82"/>
        <v>4138</v>
      </c>
    </row>
    <row r="179" spans="1:6" ht="51" x14ac:dyDescent="0.2">
      <c r="A179" s="74" t="s">
        <v>116</v>
      </c>
      <c r="B179" s="16"/>
      <c r="C179" s="102" t="s">
        <v>230</v>
      </c>
      <c r="D179" s="41">
        <f>D180</f>
        <v>100</v>
      </c>
      <c r="E179" s="41">
        <f>E180</f>
        <v>100</v>
      </c>
      <c r="F179" s="41">
        <f>F180</f>
        <v>100</v>
      </c>
    </row>
    <row r="180" spans="1:6" ht="38.25" x14ac:dyDescent="0.2">
      <c r="A180" s="74" t="s">
        <v>116</v>
      </c>
      <c r="B180" s="85" t="s">
        <v>327</v>
      </c>
      <c r="C180" s="103" t="s">
        <v>328</v>
      </c>
      <c r="D180" s="41">
        <v>100</v>
      </c>
      <c r="E180" s="41">
        <v>100</v>
      </c>
      <c r="F180" s="41">
        <v>100</v>
      </c>
    </row>
    <row r="181" spans="1:6" ht="76.5" x14ac:dyDescent="0.2">
      <c r="A181" s="74" t="s">
        <v>117</v>
      </c>
      <c r="B181" s="16"/>
      <c r="C181" s="102" t="s">
        <v>231</v>
      </c>
      <c r="D181" s="41">
        <f>D182</f>
        <v>134</v>
      </c>
      <c r="E181" s="41">
        <f>E182</f>
        <v>110</v>
      </c>
      <c r="F181" s="41">
        <f>F182</f>
        <v>110</v>
      </c>
    </row>
    <row r="182" spans="1:6" ht="38.25" x14ac:dyDescent="0.2">
      <c r="A182" s="74" t="s">
        <v>117</v>
      </c>
      <c r="B182" s="85" t="s">
        <v>327</v>
      </c>
      <c r="C182" s="103" t="s">
        <v>328</v>
      </c>
      <c r="D182" s="41">
        <v>134</v>
      </c>
      <c r="E182" s="41">
        <v>110</v>
      </c>
      <c r="F182" s="41">
        <v>110</v>
      </c>
    </row>
    <row r="183" spans="1:6" ht="38.25" x14ac:dyDescent="0.2">
      <c r="A183" s="74" t="s">
        <v>118</v>
      </c>
      <c r="B183" s="16"/>
      <c r="C183" s="102" t="s">
        <v>232</v>
      </c>
      <c r="D183" s="41">
        <f>SUM(D184:D184)</f>
        <v>6869.2</v>
      </c>
      <c r="E183" s="41">
        <f>SUM(E184:E184)</f>
        <v>3928</v>
      </c>
      <c r="F183" s="41">
        <f>SUM(F184:F184)</f>
        <v>3928</v>
      </c>
    </row>
    <row r="184" spans="1:6" ht="38.25" x14ac:dyDescent="0.2">
      <c r="A184" s="74" t="s">
        <v>118</v>
      </c>
      <c r="B184" s="85" t="s">
        <v>327</v>
      </c>
      <c r="C184" s="103" t="s">
        <v>328</v>
      </c>
      <c r="D184" s="41">
        <f>5444.5+1424.7</f>
        <v>6869.2</v>
      </c>
      <c r="E184" s="41">
        <v>3928</v>
      </c>
      <c r="F184" s="41">
        <v>3928</v>
      </c>
    </row>
    <row r="185" spans="1:6" ht="38.25" x14ac:dyDescent="0.2">
      <c r="A185" s="52" t="s">
        <v>234</v>
      </c>
      <c r="B185" s="16"/>
      <c r="C185" s="48" t="s">
        <v>233</v>
      </c>
      <c r="D185" s="98">
        <f>D186+D189</f>
        <v>6724.5</v>
      </c>
      <c r="E185" s="98">
        <f>E186+E189</f>
        <v>200</v>
      </c>
      <c r="F185" s="98">
        <f>F186+F189</f>
        <v>200</v>
      </c>
    </row>
    <row r="186" spans="1:6" ht="63.75" x14ac:dyDescent="0.2">
      <c r="A186" s="21" t="s">
        <v>384</v>
      </c>
      <c r="B186" s="16"/>
      <c r="C186" s="105" t="s">
        <v>492</v>
      </c>
      <c r="D186" s="41">
        <f t="shared" ref="D186:F187" si="83">D187</f>
        <v>164</v>
      </c>
      <c r="E186" s="41">
        <f t="shared" si="83"/>
        <v>164</v>
      </c>
      <c r="F186" s="41">
        <f t="shared" si="83"/>
        <v>164</v>
      </c>
    </row>
    <row r="187" spans="1:6" ht="51" x14ac:dyDescent="0.2">
      <c r="A187" s="21" t="s">
        <v>236</v>
      </c>
      <c r="B187" s="30"/>
      <c r="C187" s="102" t="s">
        <v>235</v>
      </c>
      <c r="D187" s="41">
        <f t="shared" si="83"/>
        <v>164</v>
      </c>
      <c r="E187" s="41">
        <f t="shared" si="83"/>
        <v>164</v>
      </c>
      <c r="F187" s="41">
        <f t="shared" si="83"/>
        <v>164</v>
      </c>
    </row>
    <row r="188" spans="1:6" ht="38.25" x14ac:dyDescent="0.2">
      <c r="A188" s="21" t="s">
        <v>236</v>
      </c>
      <c r="B188" s="85" t="s">
        <v>327</v>
      </c>
      <c r="C188" s="103" t="s">
        <v>328</v>
      </c>
      <c r="D188" s="39">
        <v>164</v>
      </c>
      <c r="E188" s="39">
        <v>164</v>
      </c>
      <c r="F188" s="39">
        <v>164</v>
      </c>
    </row>
    <row r="189" spans="1:6" ht="25.5" x14ac:dyDescent="0.2">
      <c r="A189" s="21" t="s">
        <v>630</v>
      </c>
      <c r="B189" s="85"/>
      <c r="C189" s="105" t="s">
        <v>626</v>
      </c>
      <c r="D189" s="41">
        <f>D190+D192</f>
        <v>6560.5</v>
      </c>
      <c r="E189" s="41">
        <f t="shared" ref="E189:F189" si="84">E190+E192</f>
        <v>36</v>
      </c>
      <c r="F189" s="41">
        <f t="shared" si="84"/>
        <v>36</v>
      </c>
    </row>
    <row r="190" spans="1:6" ht="38.25" x14ac:dyDescent="0.2">
      <c r="A190" s="85" t="s">
        <v>625</v>
      </c>
      <c r="B190" s="30"/>
      <c r="C190" s="102" t="s">
        <v>243</v>
      </c>
      <c r="D190" s="41">
        <f>D191</f>
        <v>36</v>
      </c>
      <c r="E190" s="41">
        <f>E191</f>
        <v>36</v>
      </c>
      <c r="F190" s="41">
        <f>F191</f>
        <v>36</v>
      </c>
    </row>
    <row r="191" spans="1:6" ht="38.25" x14ac:dyDescent="0.2">
      <c r="A191" s="85" t="s">
        <v>625</v>
      </c>
      <c r="B191" s="85" t="s">
        <v>327</v>
      </c>
      <c r="C191" s="103" t="s">
        <v>328</v>
      </c>
      <c r="D191" s="41">
        <v>36</v>
      </c>
      <c r="E191" s="41">
        <v>36</v>
      </c>
      <c r="F191" s="41">
        <v>36</v>
      </c>
    </row>
    <row r="192" spans="1:6" ht="38.25" x14ac:dyDescent="0.2">
      <c r="A192" s="85" t="s">
        <v>848</v>
      </c>
      <c r="B192" s="85"/>
      <c r="C192" s="103" t="s">
        <v>849</v>
      </c>
      <c r="D192" s="41">
        <f>D193</f>
        <v>6524.5</v>
      </c>
      <c r="E192" s="41">
        <f t="shared" ref="E192:F192" si="85">E193</f>
        <v>0</v>
      </c>
      <c r="F192" s="41">
        <f t="shared" si="85"/>
        <v>0</v>
      </c>
    </row>
    <row r="193" spans="1:6" ht="38.25" x14ac:dyDescent="0.2">
      <c r="A193" s="85" t="s">
        <v>848</v>
      </c>
      <c r="B193" s="85" t="s">
        <v>327</v>
      </c>
      <c r="C193" s="103" t="s">
        <v>328</v>
      </c>
      <c r="D193" s="41">
        <f>430.7+6093.8</f>
        <v>6524.5</v>
      </c>
      <c r="E193" s="41">
        <v>0</v>
      </c>
      <c r="F193" s="41">
        <v>0</v>
      </c>
    </row>
    <row r="194" spans="1:6" ht="51" x14ac:dyDescent="0.2">
      <c r="A194" s="76">
        <v>400000000</v>
      </c>
      <c r="B194" s="30"/>
      <c r="C194" s="64" t="s">
        <v>546</v>
      </c>
      <c r="D194" s="101">
        <f>D195+D199+D211+D218</f>
        <v>9840.7000000000007</v>
      </c>
      <c r="E194" s="101">
        <f>E195+E199+E211+E218</f>
        <v>6615.2000000000007</v>
      </c>
      <c r="F194" s="101">
        <f>F195+F199+F211+F218</f>
        <v>6615.2000000000007</v>
      </c>
    </row>
    <row r="195" spans="1:6" ht="38.25" x14ac:dyDescent="0.2">
      <c r="A195" s="75">
        <v>410000000</v>
      </c>
      <c r="B195" s="30"/>
      <c r="C195" s="46" t="s">
        <v>238</v>
      </c>
      <c r="D195" s="98">
        <f t="shared" ref="D195:F196" si="86">D196</f>
        <v>324.2</v>
      </c>
      <c r="E195" s="98">
        <f t="shared" si="86"/>
        <v>63</v>
      </c>
      <c r="F195" s="98">
        <f t="shared" si="86"/>
        <v>63</v>
      </c>
    </row>
    <row r="196" spans="1:6" ht="25.5" x14ac:dyDescent="0.2">
      <c r="A196" s="74">
        <v>410100000</v>
      </c>
      <c r="B196" s="30"/>
      <c r="C196" s="102" t="s">
        <v>355</v>
      </c>
      <c r="D196" s="98">
        <f>D197</f>
        <v>324.2</v>
      </c>
      <c r="E196" s="98">
        <f t="shared" si="86"/>
        <v>63</v>
      </c>
      <c r="F196" s="98">
        <f t="shared" si="86"/>
        <v>63</v>
      </c>
    </row>
    <row r="197" spans="1:6" ht="25.5" x14ac:dyDescent="0.2">
      <c r="A197" s="74" t="s">
        <v>471</v>
      </c>
      <c r="B197" s="16"/>
      <c r="C197" s="105" t="s">
        <v>247</v>
      </c>
      <c r="D197" s="39">
        <f t="shared" ref="D197:F197" si="87">D198</f>
        <v>324.2</v>
      </c>
      <c r="E197" s="39">
        <f t="shared" si="87"/>
        <v>63</v>
      </c>
      <c r="F197" s="39">
        <f t="shared" si="87"/>
        <v>63</v>
      </c>
    </row>
    <row r="198" spans="1:6" ht="38.25" x14ac:dyDescent="0.2">
      <c r="A198" s="74" t="s">
        <v>471</v>
      </c>
      <c r="B198" s="85" t="s">
        <v>327</v>
      </c>
      <c r="C198" s="103" t="s">
        <v>328</v>
      </c>
      <c r="D198" s="39">
        <v>324.2</v>
      </c>
      <c r="E198" s="39">
        <v>63</v>
      </c>
      <c r="F198" s="39">
        <v>63</v>
      </c>
    </row>
    <row r="199" spans="1:6" ht="51" x14ac:dyDescent="0.2">
      <c r="A199" s="75">
        <v>420000000</v>
      </c>
      <c r="B199" s="30"/>
      <c r="C199" s="46" t="s">
        <v>356</v>
      </c>
      <c r="D199" s="98">
        <f t="shared" ref="D199:F199" si="88">D200</f>
        <v>3496.5</v>
      </c>
      <c r="E199" s="98">
        <f t="shared" si="88"/>
        <v>2384.4</v>
      </c>
      <c r="F199" s="98">
        <f t="shared" si="88"/>
        <v>2384.4</v>
      </c>
    </row>
    <row r="200" spans="1:6" ht="102" x14ac:dyDescent="0.2">
      <c r="A200" s="74">
        <v>420100000</v>
      </c>
      <c r="B200" s="16"/>
      <c r="C200" s="102" t="s">
        <v>357</v>
      </c>
      <c r="D200" s="41">
        <f>D201+D203+D205+D207+D209</f>
        <v>3496.5</v>
      </c>
      <c r="E200" s="41">
        <f t="shared" ref="E200:F200" si="89">E201+E203+E205+E207+E209</f>
        <v>2384.4</v>
      </c>
      <c r="F200" s="41">
        <f t="shared" si="89"/>
        <v>2384.4</v>
      </c>
    </row>
    <row r="201" spans="1:6" ht="38.25" x14ac:dyDescent="0.2">
      <c r="A201" s="74" t="s">
        <v>487</v>
      </c>
      <c r="B201" s="16"/>
      <c r="C201" s="103" t="s">
        <v>651</v>
      </c>
      <c r="D201" s="41">
        <f t="shared" ref="D201:F201" si="90">D202</f>
        <v>300</v>
      </c>
      <c r="E201" s="41">
        <f t="shared" si="90"/>
        <v>300</v>
      </c>
      <c r="F201" s="41">
        <f t="shared" si="90"/>
        <v>300</v>
      </c>
    </row>
    <row r="202" spans="1:6" ht="63.75" x14ac:dyDescent="0.2">
      <c r="A202" s="74" t="s">
        <v>487</v>
      </c>
      <c r="B202" s="16" t="s">
        <v>24</v>
      </c>
      <c r="C202" s="105" t="s">
        <v>678</v>
      </c>
      <c r="D202" s="41">
        <v>300</v>
      </c>
      <c r="E202" s="41">
        <v>300</v>
      </c>
      <c r="F202" s="41">
        <v>300</v>
      </c>
    </row>
    <row r="203" spans="1:6" ht="76.5" x14ac:dyDescent="0.2">
      <c r="A203" s="74" t="s">
        <v>127</v>
      </c>
      <c r="B203" s="30"/>
      <c r="C203" s="103" t="s">
        <v>248</v>
      </c>
      <c r="D203" s="41">
        <f t="shared" ref="D203:F203" si="91">D204</f>
        <v>575.29999999999995</v>
      </c>
      <c r="E203" s="41">
        <f t="shared" si="91"/>
        <v>300</v>
      </c>
      <c r="F203" s="41">
        <f t="shared" si="91"/>
        <v>300</v>
      </c>
    </row>
    <row r="204" spans="1:6" ht="38.25" x14ac:dyDescent="0.2">
      <c r="A204" s="74" t="s">
        <v>127</v>
      </c>
      <c r="B204" s="85" t="s">
        <v>327</v>
      </c>
      <c r="C204" s="103" t="s">
        <v>328</v>
      </c>
      <c r="D204" s="41">
        <v>575.29999999999995</v>
      </c>
      <c r="E204" s="41">
        <v>300</v>
      </c>
      <c r="F204" s="41">
        <v>300</v>
      </c>
    </row>
    <row r="205" spans="1:6" ht="76.5" x14ac:dyDescent="0.2">
      <c r="A205" s="74" t="s">
        <v>240</v>
      </c>
      <c r="B205" s="30"/>
      <c r="C205" s="103" t="s">
        <v>310</v>
      </c>
      <c r="D205" s="41">
        <f t="shared" ref="D205:F205" si="92">D206</f>
        <v>436.8</v>
      </c>
      <c r="E205" s="41">
        <f t="shared" si="92"/>
        <v>300</v>
      </c>
      <c r="F205" s="41">
        <f t="shared" si="92"/>
        <v>300</v>
      </c>
    </row>
    <row r="206" spans="1:6" ht="38.25" x14ac:dyDescent="0.2">
      <c r="A206" s="74" t="s">
        <v>240</v>
      </c>
      <c r="B206" s="85" t="s">
        <v>327</v>
      </c>
      <c r="C206" s="103" t="s">
        <v>328</v>
      </c>
      <c r="D206" s="41">
        <v>436.8</v>
      </c>
      <c r="E206" s="41">
        <v>300</v>
      </c>
      <c r="F206" s="41">
        <v>300</v>
      </c>
    </row>
    <row r="207" spans="1:6" ht="76.5" x14ac:dyDescent="0.2">
      <c r="A207" s="74" t="s">
        <v>241</v>
      </c>
      <c r="B207" s="16"/>
      <c r="C207" s="103" t="s">
        <v>64</v>
      </c>
      <c r="D207" s="41">
        <f t="shared" ref="D207:F207" si="93">D208</f>
        <v>1300</v>
      </c>
      <c r="E207" s="41">
        <f t="shared" si="93"/>
        <v>600</v>
      </c>
      <c r="F207" s="41">
        <f t="shared" si="93"/>
        <v>600</v>
      </c>
    </row>
    <row r="208" spans="1:6" ht="38.25" x14ac:dyDescent="0.2">
      <c r="A208" s="74" t="s">
        <v>241</v>
      </c>
      <c r="B208" s="85" t="s">
        <v>327</v>
      </c>
      <c r="C208" s="103" t="s">
        <v>328</v>
      </c>
      <c r="D208" s="41">
        <v>1300</v>
      </c>
      <c r="E208" s="41">
        <v>600</v>
      </c>
      <c r="F208" s="41">
        <v>600</v>
      </c>
    </row>
    <row r="209" spans="1:6" ht="38.25" x14ac:dyDescent="0.2">
      <c r="A209" s="74">
        <v>420110320</v>
      </c>
      <c r="B209" s="16"/>
      <c r="C209" s="103" t="s">
        <v>670</v>
      </c>
      <c r="D209" s="41">
        <f t="shared" ref="D209:F209" si="94">D210</f>
        <v>884.4</v>
      </c>
      <c r="E209" s="41">
        <f t="shared" si="94"/>
        <v>884.4</v>
      </c>
      <c r="F209" s="41">
        <f t="shared" si="94"/>
        <v>884.4</v>
      </c>
    </row>
    <row r="210" spans="1:6" ht="63.75" x14ac:dyDescent="0.2">
      <c r="A210" s="74">
        <v>420110320</v>
      </c>
      <c r="B210" s="16" t="s">
        <v>24</v>
      </c>
      <c r="C210" s="105" t="s">
        <v>678</v>
      </c>
      <c r="D210" s="41">
        <v>884.4</v>
      </c>
      <c r="E210" s="41">
        <v>884.4</v>
      </c>
      <c r="F210" s="41">
        <v>884.4</v>
      </c>
    </row>
    <row r="211" spans="1:6" ht="113.25" customHeight="1" x14ac:dyDescent="0.2">
      <c r="A211" s="75">
        <v>430000000</v>
      </c>
      <c r="B211" s="16"/>
      <c r="C211" s="46" t="s">
        <v>472</v>
      </c>
      <c r="D211" s="39">
        <f>D212+D215</f>
        <v>4500</v>
      </c>
      <c r="E211" s="39">
        <f t="shared" ref="E211:F211" si="95">E212+E215</f>
        <v>3447.8</v>
      </c>
      <c r="F211" s="39">
        <f t="shared" si="95"/>
        <v>3447.8</v>
      </c>
    </row>
    <row r="212" spans="1:6" s="111" customFormat="1" ht="51" x14ac:dyDescent="0.2">
      <c r="A212" s="74">
        <v>430100000</v>
      </c>
      <c r="B212" s="30"/>
      <c r="C212" s="102" t="s">
        <v>358</v>
      </c>
      <c r="D212" s="104">
        <f t="shared" ref="D212:F213" si="96">D213</f>
        <v>600</v>
      </c>
      <c r="E212" s="104">
        <f t="shared" si="96"/>
        <v>600</v>
      </c>
      <c r="F212" s="104">
        <f t="shared" si="96"/>
        <v>600</v>
      </c>
    </row>
    <row r="213" spans="1:6" ht="102" x14ac:dyDescent="0.2">
      <c r="A213" s="80" t="s">
        <v>242</v>
      </c>
      <c r="B213" s="16"/>
      <c r="C213" s="103" t="s">
        <v>547</v>
      </c>
      <c r="D213" s="41">
        <f t="shared" si="96"/>
        <v>600</v>
      </c>
      <c r="E213" s="41">
        <f t="shared" si="96"/>
        <v>600</v>
      </c>
      <c r="F213" s="41">
        <f t="shared" si="96"/>
        <v>600</v>
      </c>
    </row>
    <row r="214" spans="1:6" ht="63.75" x14ac:dyDescent="0.2">
      <c r="A214" s="80" t="s">
        <v>242</v>
      </c>
      <c r="B214" s="16" t="s">
        <v>15</v>
      </c>
      <c r="C214" s="103" t="s">
        <v>515</v>
      </c>
      <c r="D214" s="41">
        <v>600</v>
      </c>
      <c r="E214" s="41">
        <v>600</v>
      </c>
      <c r="F214" s="41">
        <v>600</v>
      </c>
    </row>
    <row r="215" spans="1:6" ht="38.25" x14ac:dyDescent="0.2">
      <c r="A215" s="74">
        <v>430200000</v>
      </c>
      <c r="B215" s="85"/>
      <c r="C215" s="102" t="s">
        <v>460</v>
      </c>
      <c r="D215" s="41">
        <f t="shared" ref="D215:F216" si="97">D216</f>
        <v>3900</v>
      </c>
      <c r="E215" s="41">
        <f t="shared" si="97"/>
        <v>2847.8</v>
      </c>
      <c r="F215" s="41">
        <f t="shared" si="97"/>
        <v>2847.8</v>
      </c>
    </row>
    <row r="216" spans="1:6" ht="51" x14ac:dyDescent="0.2">
      <c r="A216" s="74" t="s">
        <v>244</v>
      </c>
      <c r="B216" s="16"/>
      <c r="C216" s="103" t="s">
        <v>249</v>
      </c>
      <c r="D216" s="41">
        <f t="shared" si="97"/>
        <v>3900</v>
      </c>
      <c r="E216" s="41">
        <f t="shared" si="97"/>
        <v>2847.8</v>
      </c>
      <c r="F216" s="41">
        <f t="shared" si="97"/>
        <v>2847.8</v>
      </c>
    </row>
    <row r="217" spans="1:6" ht="63.75" x14ac:dyDescent="0.2">
      <c r="A217" s="74" t="s">
        <v>244</v>
      </c>
      <c r="B217" s="16" t="s">
        <v>15</v>
      </c>
      <c r="C217" s="103" t="s">
        <v>515</v>
      </c>
      <c r="D217" s="39">
        <v>3900</v>
      </c>
      <c r="E217" s="39">
        <v>2847.8</v>
      </c>
      <c r="F217" s="39">
        <v>2847.8</v>
      </c>
    </row>
    <row r="218" spans="1:6" ht="38.25" x14ac:dyDescent="0.2">
      <c r="A218" s="75">
        <v>440000000</v>
      </c>
      <c r="B218" s="16"/>
      <c r="C218" s="48" t="s">
        <v>377</v>
      </c>
      <c r="D218" s="98">
        <f>D222+D219+D227</f>
        <v>1520</v>
      </c>
      <c r="E218" s="98">
        <f t="shared" ref="E218:F218" si="98">E222+E219+E227</f>
        <v>720</v>
      </c>
      <c r="F218" s="98">
        <f t="shared" si="98"/>
        <v>720</v>
      </c>
    </row>
    <row r="219" spans="1:6" ht="25.5" x14ac:dyDescent="0.2">
      <c r="A219" s="74">
        <v>440100000</v>
      </c>
      <c r="B219" s="16"/>
      <c r="C219" s="103" t="s">
        <v>739</v>
      </c>
      <c r="D219" s="104">
        <f t="shared" ref="D219:F220" si="99">D220</f>
        <v>50</v>
      </c>
      <c r="E219" s="104">
        <f t="shared" si="99"/>
        <v>0</v>
      </c>
      <c r="F219" s="104">
        <f t="shared" si="99"/>
        <v>0</v>
      </c>
    </row>
    <row r="220" spans="1:6" ht="63.75" x14ac:dyDescent="0.2">
      <c r="A220" s="74" t="s">
        <v>738</v>
      </c>
      <c r="B220" s="16"/>
      <c r="C220" s="105" t="s">
        <v>741</v>
      </c>
      <c r="D220" s="104">
        <f t="shared" si="99"/>
        <v>50</v>
      </c>
      <c r="E220" s="104">
        <f t="shared" si="99"/>
        <v>0</v>
      </c>
      <c r="F220" s="104">
        <f t="shared" si="99"/>
        <v>0</v>
      </c>
    </row>
    <row r="221" spans="1:6" ht="38.25" x14ac:dyDescent="0.2">
      <c r="A221" s="74" t="s">
        <v>738</v>
      </c>
      <c r="B221" s="85" t="s">
        <v>327</v>
      </c>
      <c r="C221" s="103" t="s">
        <v>328</v>
      </c>
      <c r="D221" s="104">
        <v>50</v>
      </c>
      <c r="E221" s="104">
        <v>0</v>
      </c>
      <c r="F221" s="104">
        <v>0</v>
      </c>
    </row>
    <row r="222" spans="1:6" ht="51" x14ac:dyDescent="0.2">
      <c r="A222" s="74">
        <v>440200000</v>
      </c>
      <c r="B222" s="85"/>
      <c r="C222" s="103" t="s">
        <v>359</v>
      </c>
      <c r="D222" s="41">
        <f>D223+D225</f>
        <v>520</v>
      </c>
      <c r="E222" s="41">
        <f>E223+E225</f>
        <v>20</v>
      </c>
      <c r="F222" s="41">
        <f>F223+F225</f>
        <v>20</v>
      </c>
    </row>
    <row r="223" spans="1:6" ht="25.5" x14ac:dyDescent="0.2">
      <c r="A223" s="74" t="s">
        <v>661</v>
      </c>
      <c r="B223" s="85"/>
      <c r="C223" s="103" t="s">
        <v>333</v>
      </c>
      <c r="D223" s="41">
        <f t="shared" ref="D223:F223" si="100">D224</f>
        <v>20</v>
      </c>
      <c r="E223" s="41">
        <f t="shared" si="100"/>
        <v>7</v>
      </c>
      <c r="F223" s="41">
        <f t="shared" si="100"/>
        <v>7</v>
      </c>
    </row>
    <row r="224" spans="1:6" ht="38.25" x14ac:dyDescent="0.2">
      <c r="A224" s="74" t="s">
        <v>661</v>
      </c>
      <c r="B224" s="85" t="s">
        <v>327</v>
      </c>
      <c r="C224" s="103" t="s">
        <v>328</v>
      </c>
      <c r="D224" s="41">
        <v>20</v>
      </c>
      <c r="E224" s="41">
        <v>7</v>
      </c>
      <c r="F224" s="41">
        <v>7</v>
      </c>
    </row>
    <row r="225" spans="1:6" ht="63.75" x14ac:dyDescent="0.2">
      <c r="A225" s="74" t="s">
        <v>662</v>
      </c>
      <c r="B225" s="85"/>
      <c r="C225" s="103" t="s">
        <v>856</v>
      </c>
      <c r="D225" s="41">
        <f t="shared" ref="D225:F225" si="101">D226</f>
        <v>500</v>
      </c>
      <c r="E225" s="41">
        <f t="shared" si="101"/>
        <v>13</v>
      </c>
      <c r="F225" s="41">
        <f t="shared" si="101"/>
        <v>13</v>
      </c>
    </row>
    <row r="226" spans="1:6" ht="63.75" x14ac:dyDescent="0.2">
      <c r="A226" s="74" t="s">
        <v>662</v>
      </c>
      <c r="B226" s="16" t="s">
        <v>15</v>
      </c>
      <c r="C226" s="103" t="s">
        <v>515</v>
      </c>
      <c r="D226" s="41">
        <v>500</v>
      </c>
      <c r="E226" s="41">
        <v>13</v>
      </c>
      <c r="F226" s="41">
        <v>13</v>
      </c>
    </row>
    <row r="227" spans="1:6" ht="25.5" x14ac:dyDescent="0.2">
      <c r="A227" s="74">
        <v>440300000</v>
      </c>
      <c r="B227" s="85"/>
      <c r="C227" s="103" t="s">
        <v>608</v>
      </c>
      <c r="D227" s="41">
        <f>D228+D230+D232</f>
        <v>950</v>
      </c>
      <c r="E227" s="41">
        <f t="shared" ref="E227:F227" si="102">E228+E230+E232</f>
        <v>700</v>
      </c>
      <c r="F227" s="41">
        <f t="shared" si="102"/>
        <v>700</v>
      </c>
    </row>
    <row r="228" spans="1:6" ht="51" x14ac:dyDescent="0.2">
      <c r="A228" s="74" t="s">
        <v>663</v>
      </c>
      <c r="B228" s="16"/>
      <c r="C228" s="103" t="s">
        <v>857</v>
      </c>
      <c r="D228" s="41">
        <f t="shared" ref="D228:F232" si="103">D229</f>
        <v>150</v>
      </c>
      <c r="E228" s="41">
        <f t="shared" si="103"/>
        <v>100</v>
      </c>
      <c r="F228" s="41">
        <f t="shared" si="103"/>
        <v>100</v>
      </c>
    </row>
    <row r="229" spans="1:6" ht="63.75" x14ac:dyDescent="0.2">
      <c r="A229" s="74" t="s">
        <v>663</v>
      </c>
      <c r="B229" s="16" t="s">
        <v>15</v>
      </c>
      <c r="C229" s="103" t="s">
        <v>515</v>
      </c>
      <c r="D229" s="41">
        <v>150</v>
      </c>
      <c r="E229" s="41">
        <v>100</v>
      </c>
      <c r="F229" s="41">
        <v>100</v>
      </c>
    </row>
    <row r="230" spans="1:6" ht="89.25" x14ac:dyDescent="0.2">
      <c r="A230" s="74" t="s">
        <v>858</v>
      </c>
      <c r="B230" s="16"/>
      <c r="C230" s="103" t="s">
        <v>860</v>
      </c>
      <c r="D230" s="41">
        <f t="shared" si="103"/>
        <v>100</v>
      </c>
      <c r="E230" s="41">
        <f t="shared" si="103"/>
        <v>100</v>
      </c>
      <c r="F230" s="41">
        <f t="shared" si="103"/>
        <v>100</v>
      </c>
    </row>
    <row r="231" spans="1:6" ht="63.75" x14ac:dyDescent="0.2">
      <c r="A231" s="74" t="s">
        <v>858</v>
      </c>
      <c r="B231" s="16" t="s">
        <v>15</v>
      </c>
      <c r="C231" s="103" t="s">
        <v>515</v>
      </c>
      <c r="D231" s="41">
        <v>100</v>
      </c>
      <c r="E231" s="41">
        <v>100</v>
      </c>
      <c r="F231" s="41">
        <v>100</v>
      </c>
    </row>
    <row r="232" spans="1:6" ht="83.25" customHeight="1" x14ac:dyDescent="0.2">
      <c r="A232" s="74" t="s">
        <v>859</v>
      </c>
      <c r="B232" s="16"/>
      <c r="C232" s="103" t="s">
        <v>861</v>
      </c>
      <c r="D232" s="41">
        <f t="shared" si="103"/>
        <v>700</v>
      </c>
      <c r="E232" s="41">
        <f t="shared" si="103"/>
        <v>500</v>
      </c>
      <c r="F232" s="41">
        <f t="shared" si="103"/>
        <v>500</v>
      </c>
    </row>
    <row r="233" spans="1:6" ht="63.75" x14ac:dyDescent="0.2">
      <c r="A233" s="74" t="s">
        <v>859</v>
      </c>
      <c r="B233" s="16" t="s">
        <v>15</v>
      </c>
      <c r="C233" s="103" t="s">
        <v>515</v>
      </c>
      <c r="D233" s="41">
        <v>700</v>
      </c>
      <c r="E233" s="41">
        <v>500</v>
      </c>
      <c r="F233" s="41">
        <v>500</v>
      </c>
    </row>
    <row r="234" spans="1:6" ht="36.75" customHeight="1" x14ac:dyDescent="0.2">
      <c r="A234" s="73" t="s">
        <v>220</v>
      </c>
      <c r="B234" s="16"/>
      <c r="C234" s="53" t="s">
        <v>549</v>
      </c>
      <c r="D234" s="101">
        <f>D235+D242+D253</f>
        <v>6537</v>
      </c>
      <c r="E234" s="101">
        <f>E235+E242+E253</f>
        <v>6296.5</v>
      </c>
      <c r="F234" s="101">
        <f>F235+F242+F253</f>
        <v>6296.5</v>
      </c>
    </row>
    <row r="235" spans="1:6" ht="38.25" x14ac:dyDescent="0.2">
      <c r="A235" s="52" t="s">
        <v>214</v>
      </c>
      <c r="B235" s="16"/>
      <c r="C235" s="48" t="s">
        <v>468</v>
      </c>
      <c r="D235" s="98">
        <f t="shared" ref="D235:E235" si="104">D236+D239</f>
        <v>883.3</v>
      </c>
      <c r="E235" s="98">
        <f t="shared" si="104"/>
        <v>454.8</v>
      </c>
      <c r="F235" s="98">
        <f t="shared" ref="F235" si="105">F236+F239</f>
        <v>454.8</v>
      </c>
    </row>
    <row r="236" spans="1:6" ht="38.25" x14ac:dyDescent="0.2">
      <c r="A236" s="21" t="s">
        <v>402</v>
      </c>
      <c r="B236" s="16"/>
      <c r="C236" s="105" t="s">
        <v>404</v>
      </c>
      <c r="D236" s="98">
        <f t="shared" ref="D236:F236" si="106">D237</f>
        <v>100</v>
      </c>
      <c r="E236" s="98">
        <f t="shared" si="106"/>
        <v>100</v>
      </c>
      <c r="F236" s="98">
        <f t="shared" si="106"/>
        <v>100</v>
      </c>
    </row>
    <row r="237" spans="1:6" ht="38.25" x14ac:dyDescent="0.25">
      <c r="A237" s="80" t="s">
        <v>209</v>
      </c>
      <c r="B237" s="3"/>
      <c r="C237" s="103" t="s">
        <v>403</v>
      </c>
      <c r="D237" s="41">
        <f>SUM(D238:D238)</f>
        <v>100</v>
      </c>
      <c r="E237" s="41">
        <f>SUM(E238:E238)</f>
        <v>100</v>
      </c>
      <c r="F237" s="41">
        <f>SUM(F238:F238)</f>
        <v>100</v>
      </c>
    </row>
    <row r="238" spans="1:6" ht="38.25" x14ac:dyDescent="0.2">
      <c r="A238" s="80" t="s">
        <v>209</v>
      </c>
      <c r="B238" s="85" t="s">
        <v>327</v>
      </c>
      <c r="C238" s="103" t="s">
        <v>328</v>
      </c>
      <c r="D238" s="41">
        <v>100</v>
      </c>
      <c r="E238" s="41">
        <v>100</v>
      </c>
      <c r="F238" s="41">
        <v>100</v>
      </c>
    </row>
    <row r="239" spans="1:6" ht="38.25" x14ac:dyDescent="0.2">
      <c r="A239" s="21" t="s">
        <v>469</v>
      </c>
      <c r="B239" s="16"/>
      <c r="C239" s="105" t="s">
        <v>405</v>
      </c>
      <c r="D239" s="98">
        <f t="shared" ref="D239:F240" si="107">D240</f>
        <v>783.3</v>
      </c>
      <c r="E239" s="98">
        <f t="shared" si="107"/>
        <v>354.8</v>
      </c>
      <c r="F239" s="98">
        <f t="shared" si="107"/>
        <v>354.8</v>
      </c>
    </row>
    <row r="240" spans="1:6" ht="25.5" x14ac:dyDescent="0.25">
      <c r="A240" s="80" t="s">
        <v>210</v>
      </c>
      <c r="B240" s="3"/>
      <c r="C240" s="103" t="s">
        <v>610</v>
      </c>
      <c r="D240" s="41">
        <f t="shared" si="107"/>
        <v>783.3</v>
      </c>
      <c r="E240" s="41">
        <f t="shared" si="107"/>
        <v>354.8</v>
      </c>
      <c r="F240" s="41">
        <f t="shared" si="107"/>
        <v>354.8</v>
      </c>
    </row>
    <row r="241" spans="1:6" ht="38.25" x14ac:dyDescent="0.2">
      <c r="A241" s="80" t="s">
        <v>210</v>
      </c>
      <c r="B241" s="85" t="s">
        <v>327</v>
      </c>
      <c r="C241" s="103" t="s">
        <v>328</v>
      </c>
      <c r="D241" s="39">
        <v>783.3</v>
      </c>
      <c r="E241" s="39">
        <v>354.8</v>
      </c>
      <c r="F241" s="39">
        <v>354.8</v>
      </c>
    </row>
    <row r="242" spans="1:6" ht="38.25" x14ac:dyDescent="0.2">
      <c r="A242" s="52" t="s">
        <v>215</v>
      </c>
      <c r="B242" s="16"/>
      <c r="C242" s="48" t="s">
        <v>211</v>
      </c>
      <c r="D242" s="98">
        <f>D243+D248</f>
        <v>2218</v>
      </c>
      <c r="E242" s="98">
        <f>E243+E248</f>
        <v>2406</v>
      </c>
      <c r="F242" s="98">
        <f>F243+F248</f>
        <v>2406</v>
      </c>
    </row>
    <row r="243" spans="1:6" ht="25.5" x14ac:dyDescent="0.2">
      <c r="A243" s="21" t="s">
        <v>406</v>
      </c>
      <c r="B243" s="85"/>
      <c r="C243" s="105" t="s">
        <v>407</v>
      </c>
      <c r="D243" s="98">
        <f t="shared" ref="D243:E243" si="108">D244+D246</f>
        <v>120</v>
      </c>
      <c r="E243" s="98">
        <f t="shared" si="108"/>
        <v>120</v>
      </c>
      <c r="F243" s="98">
        <f t="shared" ref="F243" si="109">F244+F246</f>
        <v>120</v>
      </c>
    </row>
    <row r="244" spans="1:6" ht="114.75" x14ac:dyDescent="0.25">
      <c r="A244" s="80" t="s">
        <v>603</v>
      </c>
      <c r="B244" s="3"/>
      <c r="C244" s="103" t="s">
        <v>408</v>
      </c>
      <c r="D244" s="41">
        <f t="shared" ref="D244:F244" si="110">D245</f>
        <v>100</v>
      </c>
      <c r="E244" s="41">
        <f t="shared" si="110"/>
        <v>100</v>
      </c>
      <c r="F244" s="41">
        <f t="shared" si="110"/>
        <v>100</v>
      </c>
    </row>
    <row r="245" spans="1:6" ht="38.25" x14ac:dyDescent="0.2">
      <c r="A245" s="80" t="s">
        <v>603</v>
      </c>
      <c r="B245" s="85" t="s">
        <v>327</v>
      </c>
      <c r="C245" s="103" t="s">
        <v>328</v>
      </c>
      <c r="D245" s="41">
        <v>100</v>
      </c>
      <c r="E245" s="41">
        <v>100</v>
      </c>
      <c r="F245" s="41">
        <v>100</v>
      </c>
    </row>
    <row r="246" spans="1:6" ht="38.25" x14ac:dyDescent="0.2">
      <c r="A246" s="80" t="s">
        <v>212</v>
      </c>
      <c r="B246" s="16"/>
      <c r="C246" s="103" t="s">
        <v>470</v>
      </c>
      <c r="D246" s="41">
        <f t="shared" ref="D246:F246" si="111">D247</f>
        <v>20</v>
      </c>
      <c r="E246" s="41">
        <f t="shared" si="111"/>
        <v>20</v>
      </c>
      <c r="F246" s="41">
        <f t="shared" si="111"/>
        <v>20</v>
      </c>
    </row>
    <row r="247" spans="1:6" ht="38.25" x14ac:dyDescent="0.2">
      <c r="A247" s="80" t="s">
        <v>212</v>
      </c>
      <c r="B247" s="85" t="s">
        <v>327</v>
      </c>
      <c r="C247" s="103" t="s">
        <v>328</v>
      </c>
      <c r="D247" s="41">
        <v>20</v>
      </c>
      <c r="E247" s="41">
        <v>20</v>
      </c>
      <c r="F247" s="41">
        <v>20</v>
      </c>
    </row>
    <row r="248" spans="1:6" ht="25.5" x14ac:dyDescent="0.2">
      <c r="A248" s="21" t="s">
        <v>409</v>
      </c>
      <c r="B248" s="85"/>
      <c r="C248" s="105" t="s">
        <v>410</v>
      </c>
      <c r="D248" s="41">
        <f>D249+D251</f>
        <v>2098</v>
      </c>
      <c r="E248" s="41">
        <f t="shared" ref="E248:F248" si="112">E249+E251</f>
        <v>2286</v>
      </c>
      <c r="F248" s="41">
        <f t="shared" si="112"/>
        <v>2286</v>
      </c>
    </row>
    <row r="249" spans="1:6" ht="51" x14ac:dyDescent="0.2">
      <c r="A249" s="21" t="s">
        <v>411</v>
      </c>
      <c r="B249" s="85"/>
      <c r="C249" s="105" t="s">
        <v>499</v>
      </c>
      <c r="D249" s="41">
        <f t="shared" ref="D249:F249" si="113">D250</f>
        <v>2098</v>
      </c>
      <c r="E249" s="41">
        <f t="shared" si="113"/>
        <v>1286</v>
      </c>
      <c r="F249" s="41">
        <f t="shared" si="113"/>
        <v>1286</v>
      </c>
    </row>
    <row r="250" spans="1:6" x14ac:dyDescent="0.2">
      <c r="A250" s="21" t="s">
        <v>411</v>
      </c>
      <c r="B250" s="115" t="s">
        <v>386</v>
      </c>
      <c r="C250" s="112" t="s">
        <v>414</v>
      </c>
      <c r="D250" s="114">
        <v>2098</v>
      </c>
      <c r="E250" s="114">
        <v>1286</v>
      </c>
      <c r="F250" s="114">
        <v>1286</v>
      </c>
    </row>
    <row r="251" spans="1:6" ht="25.5" x14ac:dyDescent="0.2">
      <c r="A251" s="21" t="s">
        <v>413</v>
      </c>
      <c r="B251" s="85"/>
      <c r="C251" s="105" t="s">
        <v>415</v>
      </c>
      <c r="D251" s="41">
        <f t="shared" ref="D251:F251" si="114">D252</f>
        <v>0</v>
      </c>
      <c r="E251" s="41">
        <f t="shared" si="114"/>
        <v>1000</v>
      </c>
      <c r="F251" s="41">
        <f t="shared" si="114"/>
        <v>1000</v>
      </c>
    </row>
    <row r="252" spans="1:6" ht="38.25" x14ac:dyDescent="0.2">
      <c r="A252" s="21" t="s">
        <v>413</v>
      </c>
      <c r="B252" s="85" t="s">
        <v>327</v>
      </c>
      <c r="C252" s="103" t="s">
        <v>328</v>
      </c>
      <c r="D252" s="113">
        <v>0</v>
      </c>
      <c r="E252" s="114">
        <v>1000</v>
      </c>
      <c r="F252" s="114">
        <v>1000</v>
      </c>
    </row>
    <row r="253" spans="1:6" ht="51" x14ac:dyDescent="0.2">
      <c r="A253" s="52" t="s">
        <v>216</v>
      </c>
      <c r="B253" s="16"/>
      <c r="C253" s="48" t="s">
        <v>213</v>
      </c>
      <c r="D253" s="98">
        <f t="shared" ref="D253:E253" si="115">D254+D257</f>
        <v>3435.7</v>
      </c>
      <c r="E253" s="98">
        <f t="shared" si="115"/>
        <v>3435.7</v>
      </c>
      <c r="F253" s="98">
        <f t="shared" ref="F253" si="116">F254+F257</f>
        <v>3435.7</v>
      </c>
    </row>
    <row r="254" spans="1:6" ht="62.25" customHeight="1" x14ac:dyDescent="0.2">
      <c r="A254" s="21" t="s">
        <v>416</v>
      </c>
      <c r="B254" s="85"/>
      <c r="C254" s="105" t="s">
        <v>493</v>
      </c>
      <c r="D254" s="104">
        <f t="shared" ref="D254:F255" si="117">D255</f>
        <v>1635.7</v>
      </c>
      <c r="E254" s="104">
        <f t="shared" si="117"/>
        <v>1635.7</v>
      </c>
      <c r="F254" s="104">
        <f t="shared" si="117"/>
        <v>1635.7</v>
      </c>
    </row>
    <row r="255" spans="1:6" ht="63.75" x14ac:dyDescent="0.2">
      <c r="A255" s="80" t="s">
        <v>218</v>
      </c>
      <c r="B255" s="16"/>
      <c r="C255" s="103" t="s">
        <v>217</v>
      </c>
      <c r="D255" s="41">
        <f t="shared" si="117"/>
        <v>1635.7</v>
      </c>
      <c r="E255" s="41">
        <f t="shared" si="117"/>
        <v>1635.7</v>
      </c>
      <c r="F255" s="41">
        <f t="shared" si="117"/>
        <v>1635.7</v>
      </c>
    </row>
    <row r="256" spans="1:6" ht="38.25" x14ac:dyDescent="0.2">
      <c r="A256" s="80" t="s">
        <v>218</v>
      </c>
      <c r="B256" s="85" t="s">
        <v>327</v>
      </c>
      <c r="C256" s="103" t="s">
        <v>328</v>
      </c>
      <c r="D256" s="162">
        <v>1635.7</v>
      </c>
      <c r="E256" s="162">
        <v>1635.7</v>
      </c>
      <c r="F256" s="162">
        <v>1635.7</v>
      </c>
    </row>
    <row r="257" spans="1:7" ht="63.75" x14ac:dyDescent="0.2">
      <c r="A257" s="21" t="s">
        <v>418</v>
      </c>
      <c r="B257" s="16"/>
      <c r="C257" s="105" t="s">
        <v>419</v>
      </c>
      <c r="D257" s="41">
        <f t="shared" ref="D257:E257" si="118">D258+D260</f>
        <v>1800</v>
      </c>
      <c r="E257" s="41">
        <f t="shared" si="118"/>
        <v>1800</v>
      </c>
      <c r="F257" s="41">
        <f t="shared" ref="F257" si="119">F258+F260</f>
        <v>1800</v>
      </c>
    </row>
    <row r="258" spans="1:7" ht="51" x14ac:dyDescent="0.2">
      <c r="A258" s="80" t="s">
        <v>219</v>
      </c>
      <c r="B258" s="16"/>
      <c r="C258" s="103" t="s">
        <v>480</v>
      </c>
      <c r="D258" s="41">
        <f t="shared" ref="D258:F258" si="120">D259</f>
        <v>1800</v>
      </c>
      <c r="E258" s="41">
        <f t="shared" si="120"/>
        <v>1800</v>
      </c>
      <c r="F258" s="41">
        <f t="shared" si="120"/>
        <v>1800</v>
      </c>
    </row>
    <row r="259" spans="1:7" ht="38.25" x14ac:dyDescent="0.2">
      <c r="A259" s="80" t="s">
        <v>219</v>
      </c>
      <c r="B259" s="85" t="s">
        <v>327</v>
      </c>
      <c r="C259" s="103" t="s">
        <v>328</v>
      </c>
      <c r="D259" s="41">
        <v>1800</v>
      </c>
      <c r="E259" s="41">
        <v>1800</v>
      </c>
      <c r="F259" s="41">
        <v>1800</v>
      </c>
    </row>
    <row r="260" spans="1:7" ht="51" x14ac:dyDescent="0.2">
      <c r="A260" s="80" t="s">
        <v>636</v>
      </c>
      <c r="B260" s="16"/>
      <c r="C260" s="54" t="s">
        <v>648</v>
      </c>
      <c r="D260" s="41">
        <f t="shared" ref="D260:F260" si="121">D261</f>
        <v>0</v>
      </c>
      <c r="E260" s="41">
        <f t="shared" si="121"/>
        <v>0</v>
      </c>
      <c r="F260" s="41">
        <f t="shared" si="121"/>
        <v>0</v>
      </c>
    </row>
    <row r="261" spans="1:7" ht="38.25" x14ac:dyDescent="0.2">
      <c r="A261" s="80" t="s">
        <v>636</v>
      </c>
      <c r="B261" s="85" t="s">
        <v>327</v>
      </c>
      <c r="C261" s="103" t="s">
        <v>328</v>
      </c>
      <c r="D261" s="41">
        <v>0</v>
      </c>
      <c r="E261" s="41">
        <v>0</v>
      </c>
      <c r="F261" s="41">
        <v>0</v>
      </c>
    </row>
    <row r="262" spans="1:7" ht="40.5" customHeight="1" x14ac:dyDescent="0.2">
      <c r="A262" s="78" t="s">
        <v>109</v>
      </c>
      <c r="B262" s="16"/>
      <c r="C262" s="63" t="s">
        <v>542</v>
      </c>
      <c r="D262" s="101">
        <f t="shared" ref="D262:F264" si="122">D263</f>
        <v>376</v>
      </c>
      <c r="E262" s="101">
        <f t="shared" si="122"/>
        <v>376</v>
      </c>
      <c r="F262" s="101">
        <f t="shared" si="122"/>
        <v>376</v>
      </c>
    </row>
    <row r="263" spans="1:7" ht="25.5" x14ac:dyDescent="0.2">
      <c r="A263" s="77" t="s">
        <v>110</v>
      </c>
      <c r="B263" s="16"/>
      <c r="C263" s="60" t="s">
        <v>108</v>
      </c>
      <c r="D263" s="98">
        <f t="shared" si="122"/>
        <v>376</v>
      </c>
      <c r="E263" s="98">
        <f t="shared" si="122"/>
        <v>376</v>
      </c>
      <c r="F263" s="98">
        <f t="shared" si="122"/>
        <v>376</v>
      </c>
    </row>
    <row r="264" spans="1:7" ht="25.5" x14ac:dyDescent="0.2">
      <c r="A264" s="74">
        <v>610100000</v>
      </c>
      <c r="B264" s="16"/>
      <c r="C264" s="103" t="s">
        <v>360</v>
      </c>
      <c r="D264" s="104">
        <f t="shared" si="122"/>
        <v>376</v>
      </c>
      <c r="E264" s="104">
        <f t="shared" si="122"/>
        <v>376</v>
      </c>
      <c r="F264" s="104">
        <f t="shared" si="122"/>
        <v>376</v>
      </c>
    </row>
    <row r="265" spans="1:7" ht="38.25" x14ac:dyDescent="0.2">
      <c r="A265" s="74" t="s">
        <v>207</v>
      </c>
      <c r="B265" s="16"/>
      <c r="C265" s="103" t="s">
        <v>208</v>
      </c>
      <c r="D265" s="41">
        <f t="shared" ref="D265:F265" si="123">D266</f>
        <v>376</v>
      </c>
      <c r="E265" s="41">
        <f t="shared" si="123"/>
        <v>376</v>
      </c>
      <c r="F265" s="41">
        <f t="shared" si="123"/>
        <v>376</v>
      </c>
    </row>
    <row r="266" spans="1:7" ht="38.25" x14ac:dyDescent="0.2">
      <c r="A266" s="74" t="s">
        <v>207</v>
      </c>
      <c r="B266" s="85" t="s">
        <v>327</v>
      </c>
      <c r="C266" s="103" t="s">
        <v>328</v>
      </c>
      <c r="D266" s="41">
        <v>376</v>
      </c>
      <c r="E266" s="41">
        <v>376</v>
      </c>
      <c r="F266" s="41">
        <v>376</v>
      </c>
    </row>
    <row r="267" spans="1:7" ht="63.75" x14ac:dyDescent="0.2">
      <c r="A267" s="83" t="s">
        <v>44</v>
      </c>
      <c r="B267" s="16"/>
      <c r="C267" s="53" t="s">
        <v>557</v>
      </c>
      <c r="D267" s="101">
        <f>D268+D275+D286+D301+D307</f>
        <v>45203.1</v>
      </c>
      <c r="E267" s="101">
        <f>E268+E275+E286+E301+E307</f>
        <v>17182.7</v>
      </c>
      <c r="F267" s="101">
        <f>F268+F275+F286+F301+F307</f>
        <v>15282.599999999999</v>
      </c>
    </row>
    <row r="268" spans="1:7" ht="29.25" customHeight="1" x14ac:dyDescent="0.2">
      <c r="A268" s="52" t="s">
        <v>45</v>
      </c>
      <c r="B268" s="16"/>
      <c r="C268" s="48" t="s">
        <v>274</v>
      </c>
      <c r="D268" s="98">
        <f t="shared" ref="D268:E268" si="124">D269+D272</f>
        <v>440</v>
      </c>
      <c r="E268" s="98">
        <f t="shared" si="124"/>
        <v>500</v>
      </c>
      <c r="F268" s="98">
        <f t="shared" ref="F268" si="125">F269+F272</f>
        <v>500</v>
      </c>
      <c r="G268" s="109"/>
    </row>
    <row r="269" spans="1:7" ht="38.25" x14ac:dyDescent="0.2">
      <c r="A269" s="21" t="s">
        <v>362</v>
      </c>
      <c r="B269" s="16"/>
      <c r="C269" s="105" t="s">
        <v>361</v>
      </c>
      <c r="D269" s="98">
        <f t="shared" ref="D269:F269" si="126">D270</f>
        <v>426</v>
      </c>
      <c r="E269" s="98">
        <f t="shared" si="126"/>
        <v>460</v>
      </c>
      <c r="F269" s="98">
        <f t="shared" si="126"/>
        <v>460</v>
      </c>
    </row>
    <row r="270" spans="1:7" ht="25.5" x14ac:dyDescent="0.25">
      <c r="A270" s="21" t="s">
        <v>302</v>
      </c>
      <c r="B270" s="3"/>
      <c r="C270" s="103" t="s">
        <v>275</v>
      </c>
      <c r="D270" s="41">
        <f t="shared" ref="D270:F270" si="127">D271</f>
        <v>426</v>
      </c>
      <c r="E270" s="41">
        <f t="shared" si="127"/>
        <v>460</v>
      </c>
      <c r="F270" s="41">
        <f t="shared" si="127"/>
        <v>460</v>
      </c>
    </row>
    <row r="271" spans="1:7" ht="38.25" x14ac:dyDescent="0.2">
      <c r="A271" s="21" t="s">
        <v>302</v>
      </c>
      <c r="B271" s="85" t="s">
        <v>327</v>
      </c>
      <c r="C271" s="103" t="s">
        <v>328</v>
      </c>
      <c r="D271" s="41">
        <v>426</v>
      </c>
      <c r="E271" s="39">
        <v>460</v>
      </c>
      <c r="F271" s="39">
        <v>460</v>
      </c>
      <c r="G271" s="109"/>
    </row>
    <row r="272" spans="1:7" ht="38.25" x14ac:dyDescent="0.2">
      <c r="A272" s="21" t="s">
        <v>597</v>
      </c>
      <c r="B272" s="85"/>
      <c r="C272" s="105" t="s">
        <v>596</v>
      </c>
      <c r="D272" s="41">
        <f>D273</f>
        <v>14</v>
      </c>
      <c r="E272" s="41">
        <f t="shared" ref="E272:F272" si="128">E273</f>
        <v>40</v>
      </c>
      <c r="F272" s="41">
        <f t="shared" si="128"/>
        <v>40</v>
      </c>
      <c r="G272" s="109"/>
    </row>
    <row r="273" spans="1:7" ht="25.5" x14ac:dyDescent="0.2">
      <c r="A273" s="21" t="s">
        <v>594</v>
      </c>
      <c r="B273" s="16"/>
      <c r="C273" s="103" t="s">
        <v>595</v>
      </c>
      <c r="D273" s="41">
        <f t="shared" ref="D273:F273" si="129">D274</f>
        <v>14</v>
      </c>
      <c r="E273" s="41">
        <f t="shared" si="129"/>
        <v>40</v>
      </c>
      <c r="F273" s="41">
        <f t="shared" si="129"/>
        <v>40</v>
      </c>
      <c r="G273" s="109"/>
    </row>
    <row r="274" spans="1:7" ht="38.25" x14ac:dyDescent="0.2">
      <c r="A274" s="21" t="s">
        <v>594</v>
      </c>
      <c r="B274" s="85" t="s">
        <v>327</v>
      </c>
      <c r="C274" s="103" t="s">
        <v>328</v>
      </c>
      <c r="D274" s="41">
        <v>14</v>
      </c>
      <c r="E274" s="41">
        <v>40</v>
      </c>
      <c r="F274" s="41">
        <v>40</v>
      </c>
      <c r="G274" s="109"/>
    </row>
    <row r="275" spans="1:7" ht="38.25" x14ac:dyDescent="0.2">
      <c r="A275" s="52" t="s">
        <v>709</v>
      </c>
      <c r="B275" s="16"/>
      <c r="C275" s="60" t="s">
        <v>710</v>
      </c>
      <c r="D275" s="41">
        <f>D276+D283</f>
        <v>4916.5</v>
      </c>
      <c r="E275" s="41">
        <f t="shared" ref="E275:F275" si="130">E276+E283</f>
        <v>0</v>
      </c>
      <c r="F275" s="41">
        <f t="shared" si="130"/>
        <v>100</v>
      </c>
      <c r="G275" s="109"/>
    </row>
    <row r="276" spans="1:7" ht="38.25" x14ac:dyDescent="0.2">
      <c r="A276" s="21" t="s">
        <v>711</v>
      </c>
      <c r="B276" s="16"/>
      <c r="C276" s="105" t="s">
        <v>712</v>
      </c>
      <c r="D276" s="41">
        <f>D277+D279+D281</f>
        <v>4916.5</v>
      </c>
      <c r="E276" s="41">
        <f t="shared" ref="E276:F276" si="131">E277+E279+E281</f>
        <v>0</v>
      </c>
      <c r="F276" s="41">
        <f t="shared" si="131"/>
        <v>50</v>
      </c>
      <c r="G276" s="109"/>
    </row>
    <row r="277" spans="1:7" ht="25.5" x14ac:dyDescent="0.2">
      <c r="A277" s="21" t="s">
        <v>711</v>
      </c>
      <c r="B277" s="16"/>
      <c r="C277" s="103" t="s">
        <v>713</v>
      </c>
      <c r="D277" s="41">
        <f t="shared" ref="D277:F277" si="132">D278</f>
        <v>100</v>
      </c>
      <c r="E277" s="41">
        <f t="shared" si="132"/>
        <v>0</v>
      </c>
      <c r="F277" s="41">
        <f t="shared" si="132"/>
        <v>50</v>
      </c>
      <c r="G277" s="109"/>
    </row>
    <row r="278" spans="1:7" ht="38.25" x14ac:dyDescent="0.2">
      <c r="A278" s="21" t="s">
        <v>711</v>
      </c>
      <c r="B278" s="85" t="s">
        <v>327</v>
      </c>
      <c r="C278" s="103" t="s">
        <v>328</v>
      </c>
      <c r="D278" s="41">
        <v>100</v>
      </c>
      <c r="E278" s="41">
        <v>0</v>
      </c>
      <c r="F278" s="41">
        <v>50</v>
      </c>
      <c r="G278" s="109"/>
    </row>
    <row r="279" spans="1:7" ht="25.5" x14ac:dyDescent="0.2">
      <c r="A279" s="21" t="s">
        <v>867</v>
      </c>
      <c r="B279" s="85"/>
      <c r="C279" s="103" t="s">
        <v>868</v>
      </c>
      <c r="D279" s="41">
        <f>D280</f>
        <v>2000</v>
      </c>
      <c r="E279" s="41">
        <f t="shared" ref="E279:F279" si="133">E280</f>
        <v>0</v>
      </c>
      <c r="F279" s="41">
        <f t="shared" si="133"/>
        <v>0</v>
      </c>
      <c r="G279" s="109"/>
    </row>
    <row r="280" spans="1:7" ht="38.25" x14ac:dyDescent="0.2">
      <c r="A280" s="21" t="s">
        <v>867</v>
      </c>
      <c r="B280" s="85" t="s">
        <v>327</v>
      </c>
      <c r="C280" s="103" t="s">
        <v>328</v>
      </c>
      <c r="D280" s="41">
        <v>2000</v>
      </c>
      <c r="E280" s="41">
        <v>0</v>
      </c>
      <c r="F280" s="41">
        <v>0</v>
      </c>
      <c r="G280" s="109"/>
    </row>
    <row r="281" spans="1:7" ht="25.5" x14ac:dyDescent="0.2">
      <c r="A281" s="21" t="s">
        <v>869</v>
      </c>
      <c r="B281" s="85"/>
      <c r="C281" s="103" t="s">
        <v>870</v>
      </c>
      <c r="D281" s="41">
        <f>D282</f>
        <v>2816.5</v>
      </c>
      <c r="E281" s="41">
        <f t="shared" ref="E281:F281" si="134">E282</f>
        <v>0</v>
      </c>
      <c r="F281" s="41">
        <f t="shared" si="134"/>
        <v>0</v>
      </c>
      <c r="G281" s="109"/>
    </row>
    <row r="282" spans="1:7" ht="38.25" x14ac:dyDescent="0.2">
      <c r="A282" s="21" t="s">
        <v>869</v>
      </c>
      <c r="B282" s="85" t="s">
        <v>327</v>
      </c>
      <c r="C282" s="103" t="s">
        <v>328</v>
      </c>
      <c r="D282" s="41">
        <v>2816.5</v>
      </c>
      <c r="E282" s="41">
        <v>0</v>
      </c>
      <c r="F282" s="41">
        <v>0</v>
      </c>
      <c r="G282" s="109"/>
    </row>
    <row r="283" spans="1:7" ht="38.25" x14ac:dyDescent="0.2">
      <c r="A283" s="21" t="s">
        <v>864</v>
      </c>
      <c r="B283" s="16"/>
      <c r="C283" s="105" t="s">
        <v>865</v>
      </c>
      <c r="D283" s="41">
        <f>D284</f>
        <v>0</v>
      </c>
      <c r="E283" s="41">
        <f t="shared" ref="E283:F283" si="135">E284</f>
        <v>0</v>
      </c>
      <c r="F283" s="41">
        <f t="shared" si="135"/>
        <v>50</v>
      </c>
      <c r="G283" s="109"/>
    </row>
    <row r="284" spans="1:7" ht="76.5" x14ac:dyDescent="0.2">
      <c r="A284" s="21" t="s">
        <v>864</v>
      </c>
      <c r="B284" s="16"/>
      <c r="C284" s="103" t="s">
        <v>866</v>
      </c>
      <c r="D284" s="41">
        <f>D285</f>
        <v>0</v>
      </c>
      <c r="E284" s="41">
        <f>E285</f>
        <v>0</v>
      </c>
      <c r="F284" s="41">
        <f>F285</f>
        <v>50</v>
      </c>
      <c r="G284" s="109"/>
    </row>
    <row r="285" spans="1:7" ht="38.25" x14ac:dyDescent="0.2">
      <c r="A285" s="21" t="s">
        <v>864</v>
      </c>
      <c r="B285" s="85" t="s">
        <v>327</v>
      </c>
      <c r="C285" s="103" t="s">
        <v>328</v>
      </c>
      <c r="D285" s="41">
        <v>0</v>
      </c>
      <c r="E285" s="41">
        <v>0</v>
      </c>
      <c r="F285" s="41">
        <v>50</v>
      </c>
      <c r="G285" s="109"/>
    </row>
    <row r="286" spans="1:7" ht="25.5" x14ac:dyDescent="0.2">
      <c r="A286" s="52" t="s">
        <v>46</v>
      </c>
      <c r="B286" s="16"/>
      <c r="C286" s="46" t="s">
        <v>635</v>
      </c>
      <c r="D286" s="98">
        <f>D287+D290+D293+D296</f>
        <v>19027.8</v>
      </c>
      <c r="E286" s="98">
        <f>E287+E290+E293+E296</f>
        <v>100</v>
      </c>
      <c r="F286" s="98">
        <f>F287+F290+F293+F296</f>
        <v>100</v>
      </c>
      <c r="G286" s="109"/>
    </row>
    <row r="287" spans="1:7" ht="38.25" x14ac:dyDescent="0.2">
      <c r="A287" s="21" t="s">
        <v>363</v>
      </c>
      <c r="B287" s="16"/>
      <c r="C287" s="105" t="s">
        <v>479</v>
      </c>
      <c r="D287" s="104">
        <f>D288</f>
        <v>100</v>
      </c>
      <c r="E287" s="104">
        <f t="shared" ref="E287:F287" si="136">E288</f>
        <v>100</v>
      </c>
      <c r="F287" s="104">
        <f t="shared" si="136"/>
        <v>100</v>
      </c>
    </row>
    <row r="288" spans="1:7" ht="38.25" x14ac:dyDescent="0.2">
      <c r="A288" s="21" t="s">
        <v>47</v>
      </c>
      <c r="B288" s="16"/>
      <c r="C288" s="102" t="s">
        <v>279</v>
      </c>
      <c r="D288" s="41">
        <f>D289</f>
        <v>100</v>
      </c>
      <c r="E288" s="41">
        <f>E289</f>
        <v>100</v>
      </c>
      <c r="F288" s="41">
        <f>F289</f>
        <v>100</v>
      </c>
    </row>
    <row r="289" spans="1:7" ht="38.25" x14ac:dyDescent="0.2">
      <c r="A289" s="21" t="s">
        <v>47</v>
      </c>
      <c r="B289" s="85" t="s">
        <v>327</v>
      </c>
      <c r="C289" s="103" t="s">
        <v>328</v>
      </c>
      <c r="D289" s="41">
        <v>100</v>
      </c>
      <c r="E289" s="41">
        <v>100</v>
      </c>
      <c r="F289" s="41">
        <v>100</v>
      </c>
    </row>
    <row r="290" spans="1:7" ht="25.5" x14ac:dyDescent="0.2">
      <c r="A290" s="21" t="s">
        <v>705</v>
      </c>
      <c r="B290" s="85"/>
      <c r="C290" s="105" t="s">
        <v>706</v>
      </c>
      <c r="D290" s="41">
        <f>D291</f>
        <v>1525</v>
      </c>
      <c r="E290" s="41">
        <f t="shared" ref="E290:F290" si="137">E291</f>
        <v>0</v>
      </c>
      <c r="F290" s="41">
        <f t="shared" si="137"/>
        <v>0</v>
      </c>
    </row>
    <row r="291" spans="1:7" ht="25.5" x14ac:dyDescent="0.2">
      <c r="A291" s="21" t="s">
        <v>707</v>
      </c>
      <c r="B291" s="16"/>
      <c r="C291" s="103" t="s">
        <v>708</v>
      </c>
      <c r="D291" s="113">
        <f>D292</f>
        <v>1525</v>
      </c>
      <c r="E291" s="41">
        <f t="shared" ref="E291:F291" si="138">E292</f>
        <v>0</v>
      </c>
      <c r="F291" s="41">
        <f t="shared" si="138"/>
        <v>0</v>
      </c>
    </row>
    <row r="292" spans="1:7" ht="38.25" x14ac:dyDescent="0.2">
      <c r="A292" s="21" t="s">
        <v>707</v>
      </c>
      <c r="B292" s="85" t="s">
        <v>327</v>
      </c>
      <c r="C292" s="103" t="s">
        <v>328</v>
      </c>
      <c r="D292" s="113">
        <v>1525</v>
      </c>
      <c r="E292" s="41">
        <v>0</v>
      </c>
      <c r="F292" s="41">
        <v>0</v>
      </c>
    </row>
    <row r="293" spans="1:7" ht="25.5" x14ac:dyDescent="0.2">
      <c r="A293" s="21" t="s">
        <v>680</v>
      </c>
      <c r="B293" s="85"/>
      <c r="C293" s="103" t="s">
        <v>681</v>
      </c>
      <c r="D293" s="41">
        <f>D294</f>
        <v>14859.1</v>
      </c>
      <c r="E293" s="41">
        <f t="shared" ref="E293:F293" si="139">E294</f>
        <v>0</v>
      </c>
      <c r="F293" s="41">
        <f t="shared" si="139"/>
        <v>0</v>
      </c>
    </row>
    <row r="294" spans="1:7" ht="25.5" x14ac:dyDescent="0.2">
      <c r="A294" s="21" t="s">
        <v>871</v>
      </c>
      <c r="B294" s="85"/>
      <c r="C294" s="103" t="s">
        <v>872</v>
      </c>
      <c r="D294" s="41">
        <f t="shared" ref="D294:F294" si="140">D295</f>
        <v>14859.1</v>
      </c>
      <c r="E294" s="41">
        <f t="shared" si="140"/>
        <v>0</v>
      </c>
      <c r="F294" s="41">
        <f t="shared" si="140"/>
        <v>0</v>
      </c>
    </row>
    <row r="295" spans="1:7" ht="38.25" x14ac:dyDescent="0.2">
      <c r="A295" s="21" t="s">
        <v>871</v>
      </c>
      <c r="B295" s="85" t="s">
        <v>327</v>
      </c>
      <c r="C295" s="103" t="s">
        <v>328</v>
      </c>
      <c r="D295" s="41">
        <v>14859.1</v>
      </c>
      <c r="E295" s="41">
        <v>0</v>
      </c>
      <c r="F295" s="41">
        <v>0</v>
      </c>
    </row>
    <row r="296" spans="1:7" ht="25.5" x14ac:dyDescent="0.2">
      <c r="A296" s="21" t="s">
        <v>716</v>
      </c>
      <c r="B296" s="85"/>
      <c r="C296" s="103" t="s">
        <v>717</v>
      </c>
      <c r="D296" s="41">
        <f>D297+D299</f>
        <v>2543.6999999999998</v>
      </c>
      <c r="E296" s="41">
        <f t="shared" ref="E296:F296" si="141">E297+E299</f>
        <v>0</v>
      </c>
      <c r="F296" s="41">
        <f t="shared" si="141"/>
        <v>0</v>
      </c>
    </row>
    <row r="297" spans="1:7" ht="25.5" x14ac:dyDescent="0.2">
      <c r="A297" s="173" t="s">
        <v>714</v>
      </c>
      <c r="B297" s="85"/>
      <c r="C297" s="172" t="s">
        <v>715</v>
      </c>
      <c r="D297" s="41">
        <f t="shared" ref="D297:F297" si="142">D298</f>
        <v>1543.7</v>
      </c>
      <c r="E297" s="41">
        <f t="shared" si="142"/>
        <v>0</v>
      </c>
      <c r="F297" s="41">
        <f t="shared" si="142"/>
        <v>0</v>
      </c>
    </row>
    <row r="298" spans="1:7" x14ac:dyDescent="0.2">
      <c r="A298" s="51" t="s">
        <v>714</v>
      </c>
      <c r="B298" s="115" t="s">
        <v>386</v>
      </c>
      <c r="C298" s="112" t="s">
        <v>414</v>
      </c>
      <c r="D298" s="41">
        <v>1543.7</v>
      </c>
      <c r="E298" s="41">
        <v>0</v>
      </c>
      <c r="F298" s="41">
        <v>0</v>
      </c>
    </row>
    <row r="299" spans="1:7" ht="38.25" x14ac:dyDescent="0.2">
      <c r="A299" s="219" t="s">
        <v>905</v>
      </c>
      <c r="B299" s="220"/>
      <c r="C299" s="216" t="s">
        <v>889</v>
      </c>
      <c r="D299" s="217">
        <f>D300</f>
        <v>1000</v>
      </c>
      <c r="E299" s="217">
        <f t="shared" ref="E299:F299" si="143">E300</f>
        <v>0</v>
      </c>
      <c r="F299" s="217">
        <f t="shared" si="143"/>
        <v>0</v>
      </c>
    </row>
    <row r="300" spans="1:7" x14ac:dyDescent="0.2">
      <c r="A300" s="219" t="s">
        <v>905</v>
      </c>
      <c r="B300" s="220" t="s">
        <v>386</v>
      </c>
      <c r="C300" s="216" t="s">
        <v>414</v>
      </c>
      <c r="D300" s="217">
        <v>1000</v>
      </c>
      <c r="E300" s="217">
        <v>0</v>
      </c>
      <c r="F300" s="217">
        <v>0</v>
      </c>
    </row>
    <row r="301" spans="1:7" ht="51" x14ac:dyDescent="0.2">
      <c r="A301" s="52" t="s">
        <v>276</v>
      </c>
      <c r="B301" s="16"/>
      <c r="C301" s="60" t="s">
        <v>303</v>
      </c>
      <c r="D301" s="98">
        <f t="shared" ref="D301:F301" si="144">D302</f>
        <v>5938.8</v>
      </c>
      <c r="E301" s="98">
        <f t="shared" si="144"/>
        <v>0</v>
      </c>
      <c r="F301" s="98">
        <f t="shared" si="144"/>
        <v>0</v>
      </c>
      <c r="G301" s="109"/>
    </row>
    <row r="302" spans="1:7" ht="52.5" customHeight="1" x14ac:dyDescent="0.2">
      <c r="A302" s="21" t="s">
        <v>365</v>
      </c>
      <c r="B302" s="16"/>
      <c r="C302" s="105" t="s">
        <v>364</v>
      </c>
      <c r="D302" s="98">
        <f>D303+D305</f>
        <v>5938.8</v>
      </c>
      <c r="E302" s="98">
        <f t="shared" ref="E302:F302" si="145">E303+E305</f>
        <v>0</v>
      </c>
      <c r="F302" s="98">
        <f t="shared" si="145"/>
        <v>0</v>
      </c>
    </row>
    <row r="303" spans="1:7" ht="42" customHeight="1" x14ac:dyDescent="0.2">
      <c r="A303" s="21" t="s">
        <v>280</v>
      </c>
      <c r="B303" s="85"/>
      <c r="C303" s="103" t="s">
        <v>623</v>
      </c>
      <c r="D303" s="41">
        <f t="shared" ref="D303:F303" si="146">D304</f>
        <v>5738.8</v>
      </c>
      <c r="E303" s="41">
        <f t="shared" si="146"/>
        <v>0</v>
      </c>
      <c r="F303" s="41">
        <f t="shared" si="146"/>
        <v>0</v>
      </c>
    </row>
    <row r="304" spans="1:7" ht="38.25" x14ac:dyDescent="0.2">
      <c r="A304" s="21" t="s">
        <v>280</v>
      </c>
      <c r="B304" s="85" t="s">
        <v>327</v>
      </c>
      <c r="C304" s="103" t="s">
        <v>328</v>
      </c>
      <c r="D304" s="41">
        <v>5738.8</v>
      </c>
      <c r="E304" s="41">
        <v>0</v>
      </c>
      <c r="F304" s="41">
        <v>0</v>
      </c>
    </row>
    <row r="305" spans="1:7" ht="25.5" x14ac:dyDescent="0.2">
      <c r="A305" s="21" t="s">
        <v>890</v>
      </c>
      <c r="B305" s="16"/>
      <c r="C305" s="103" t="s">
        <v>891</v>
      </c>
      <c r="D305" s="41">
        <f>D306</f>
        <v>200</v>
      </c>
      <c r="E305" s="41">
        <f t="shared" ref="E305:F305" si="147">E306</f>
        <v>0</v>
      </c>
      <c r="F305" s="41">
        <f t="shared" si="147"/>
        <v>0</v>
      </c>
    </row>
    <row r="306" spans="1:7" ht="38.25" x14ac:dyDescent="0.2">
      <c r="A306" s="21" t="s">
        <v>890</v>
      </c>
      <c r="B306" s="85" t="s">
        <v>327</v>
      </c>
      <c r="C306" s="103" t="s">
        <v>328</v>
      </c>
      <c r="D306" s="41">
        <v>200</v>
      </c>
      <c r="E306" s="41">
        <v>0</v>
      </c>
      <c r="F306" s="41">
        <v>0</v>
      </c>
    </row>
    <row r="307" spans="1:7" ht="38.25" x14ac:dyDescent="0.2">
      <c r="A307" s="52" t="s">
        <v>277</v>
      </c>
      <c r="B307" s="16"/>
      <c r="C307" s="60" t="s">
        <v>614</v>
      </c>
      <c r="D307" s="41">
        <f>D308+D311+D314</f>
        <v>14880</v>
      </c>
      <c r="E307" s="41">
        <f t="shared" ref="E307:F307" si="148">E308+E311+E314</f>
        <v>16582.7</v>
      </c>
      <c r="F307" s="41">
        <f t="shared" si="148"/>
        <v>14582.599999999999</v>
      </c>
    </row>
    <row r="308" spans="1:7" ht="25.5" x14ac:dyDescent="0.2">
      <c r="A308" s="52" t="s">
        <v>366</v>
      </c>
      <c r="B308" s="16"/>
      <c r="C308" s="60" t="s">
        <v>598</v>
      </c>
      <c r="D308" s="41">
        <f>D309</f>
        <v>10000</v>
      </c>
      <c r="E308" s="41">
        <f t="shared" ref="E308:F308" si="149">E309</f>
        <v>11473.8</v>
      </c>
      <c r="F308" s="41">
        <f t="shared" si="149"/>
        <v>11473.8</v>
      </c>
    </row>
    <row r="309" spans="1:7" ht="25.5" x14ac:dyDescent="0.2">
      <c r="A309" s="21" t="s">
        <v>278</v>
      </c>
      <c r="B309" s="85"/>
      <c r="C309" s="103" t="s">
        <v>615</v>
      </c>
      <c r="D309" s="41">
        <f>D310</f>
        <v>10000</v>
      </c>
      <c r="E309" s="41">
        <f>E310</f>
        <v>11473.8</v>
      </c>
      <c r="F309" s="41">
        <f>F310</f>
        <v>11473.8</v>
      </c>
    </row>
    <row r="310" spans="1:7" ht="38.25" x14ac:dyDescent="0.2">
      <c r="A310" s="21" t="s">
        <v>278</v>
      </c>
      <c r="B310" s="85" t="s">
        <v>327</v>
      </c>
      <c r="C310" s="103" t="s">
        <v>328</v>
      </c>
      <c r="D310" s="41">
        <v>10000</v>
      </c>
      <c r="E310" s="41">
        <v>11473.8</v>
      </c>
      <c r="F310" s="41">
        <v>11473.8</v>
      </c>
    </row>
    <row r="311" spans="1:7" ht="51" x14ac:dyDescent="0.2">
      <c r="A311" s="52" t="s">
        <v>599</v>
      </c>
      <c r="B311" s="16"/>
      <c r="C311" s="60" t="s">
        <v>600</v>
      </c>
      <c r="D311" s="98">
        <f>D312</f>
        <v>1500</v>
      </c>
      <c r="E311" s="98">
        <f t="shared" ref="E311:F311" si="150">E312</f>
        <v>2000</v>
      </c>
      <c r="F311" s="98">
        <f t="shared" si="150"/>
        <v>774.8</v>
      </c>
      <c r="G311" s="109"/>
    </row>
    <row r="312" spans="1:7" ht="51" x14ac:dyDescent="0.2">
      <c r="A312" s="21" t="s">
        <v>601</v>
      </c>
      <c r="B312" s="16"/>
      <c r="C312" s="103" t="s">
        <v>617</v>
      </c>
      <c r="D312" s="104">
        <f t="shared" ref="D312:F312" si="151">D313</f>
        <v>1500</v>
      </c>
      <c r="E312" s="104">
        <f t="shared" si="151"/>
        <v>2000</v>
      </c>
      <c r="F312" s="104">
        <f t="shared" si="151"/>
        <v>774.8</v>
      </c>
    </row>
    <row r="313" spans="1:7" ht="38.25" x14ac:dyDescent="0.2">
      <c r="A313" s="21" t="s">
        <v>601</v>
      </c>
      <c r="B313" s="85" t="s">
        <v>327</v>
      </c>
      <c r="C313" s="103" t="s">
        <v>328</v>
      </c>
      <c r="D313" s="41">
        <v>1500</v>
      </c>
      <c r="E313" s="41">
        <v>2000</v>
      </c>
      <c r="F313" s="41">
        <v>774.8</v>
      </c>
    </row>
    <row r="314" spans="1:7" ht="38.25" x14ac:dyDescent="0.2">
      <c r="A314" s="52" t="s">
        <v>874</v>
      </c>
      <c r="B314" s="16"/>
      <c r="C314" s="60" t="s">
        <v>875</v>
      </c>
      <c r="D314" s="98">
        <f>D315</f>
        <v>3380</v>
      </c>
      <c r="E314" s="98">
        <f t="shared" ref="E314:F314" si="152">E315</f>
        <v>3108.9</v>
      </c>
      <c r="F314" s="98">
        <f t="shared" si="152"/>
        <v>2334</v>
      </c>
    </row>
    <row r="315" spans="1:7" ht="17.25" customHeight="1" x14ac:dyDescent="0.2">
      <c r="A315" s="21" t="s">
        <v>873</v>
      </c>
      <c r="B315" s="85"/>
      <c r="C315" s="103" t="s">
        <v>878</v>
      </c>
      <c r="D315" s="41">
        <f>D316</f>
        <v>3380</v>
      </c>
      <c r="E315" s="41">
        <f t="shared" ref="E315:F315" si="153">E316</f>
        <v>3108.9</v>
      </c>
      <c r="F315" s="41">
        <f t="shared" si="153"/>
        <v>2334</v>
      </c>
    </row>
    <row r="316" spans="1:7" ht="38.25" x14ac:dyDescent="0.2">
      <c r="A316" s="21" t="s">
        <v>873</v>
      </c>
      <c r="B316" s="85" t="s">
        <v>327</v>
      </c>
      <c r="C316" s="103" t="s">
        <v>328</v>
      </c>
      <c r="D316" s="41">
        <f>3280+100</f>
        <v>3380</v>
      </c>
      <c r="E316" s="41">
        <f>3008.9+100</f>
        <v>3108.9</v>
      </c>
      <c r="F316" s="41">
        <f>2234+100</f>
        <v>2334</v>
      </c>
    </row>
    <row r="317" spans="1:7" ht="51.75" customHeight="1" x14ac:dyDescent="0.2">
      <c r="A317" s="73" t="s">
        <v>204</v>
      </c>
      <c r="B317" s="16"/>
      <c r="C317" s="63" t="s">
        <v>556</v>
      </c>
      <c r="D317" s="101">
        <f>D319+D324+D332</f>
        <v>1921.4</v>
      </c>
      <c r="E317" s="101">
        <f>E319+E324+E332</f>
        <v>1921.4</v>
      </c>
      <c r="F317" s="101">
        <f>F319+F324+F332</f>
        <v>1921.4</v>
      </c>
    </row>
    <row r="318" spans="1:7" ht="38.25" x14ac:dyDescent="0.2">
      <c r="A318" s="21" t="s">
        <v>205</v>
      </c>
      <c r="B318" s="16"/>
      <c r="C318" s="48" t="s">
        <v>206</v>
      </c>
      <c r="D318" s="98">
        <f t="shared" ref="D318:F318" si="154">D319</f>
        <v>1921.4</v>
      </c>
      <c r="E318" s="98">
        <f t="shared" si="154"/>
        <v>0</v>
      </c>
      <c r="F318" s="98">
        <f t="shared" si="154"/>
        <v>0</v>
      </c>
    </row>
    <row r="319" spans="1:7" ht="39.75" customHeight="1" x14ac:dyDescent="0.2">
      <c r="A319" s="21" t="s">
        <v>318</v>
      </c>
      <c r="B319" s="16"/>
      <c r="C319" s="105" t="s">
        <v>611</v>
      </c>
      <c r="D319" s="104">
        <f>D320+D322</f>
        <v>1921.4</v>
      </c>
      <c r="E319" s="104">
        <f t="shared" ref="E319:F319" si="155">E320+E322</f>
        <v>0</v>
      </c>
      <c r="F319" s="104">
        <f t="shared" si="155"/>
        <v>0</v>
      </c>
    </row>
    <row r="320" spans="1:7" ht="51" x14ac:dyDescent="0.2">
      <c r="A320" s="74" t="s">
        <v>550</v>
      </c>
      <c r="B320" s="16"/>
      <c r="C320" s="105" t="s">
        <v>612</v>
      </c>
      <c r="D320" s="39">
        <f t="shared" ref="D320:F322" si="156">D321</f>
        <v>300</v>
      </c>
      <c r="E320" s="39">
        <f t="shared" si="156"/>
        <v>0</v>
      </c>
      <c r="F320" s="39">
        <f t="shared" si="156"/>
        <v>0</v>
      </c>
    </row>
    <row r="321" spans="1:6" ht="38.25" x14ac:dyDescent="0.2">
      <c r="A321" s="74" t="s">
        <v>550</v>
      </c>
      <c r="B321" s="85" t="s">
        <v>327</v>
      </c>
      <c r="C321" s="103" t="s">
        <v>328</v>
      </c>
      <c r="D321" s="39">
        <v>300</v>
      </c>
      <c r="E321" s="39">
        <v>0</v>
      </c>
      <c r="F321" s="39">
        <v>0</v>
      </c>
    </row>
    <row r="322" spans="1:6" ht="63.75" x14ac:dyDescent="0.2">
      <c r="A322" s="74" t="s">
        <v>551</v>
      </c>
      <c r="B322" s="16"/>
      <c r="C322" s="105" t="s">
        <v>613</v>
      </c>
      <c r="D322" s="39">
        <f t="shared" si="156"/>
        <v>1621.4</v>
      </c>
      <c r="E322" s="39">
        <f t="shared" si="156"/>
        <v>0</v>
      </c>
      <c r="F322" s="39">
        <f t="shared" si="156"/>
        <v>0</v>
      </c>
    </row>
    <row r="323" spans="1:6" ht="38.25" x14ac:dyDescent="0.2">
      <c r="A323" s="74" t="s">
        <v>551</v>
      </c>
      <c r="B323" s="85" t="s">
        <v>327</v>
      </c>
      <c r="C323" s="103" t="s">
        <v>328</v>
      </c>
      <c r="D323" s="39">
        <v>1621.4</v>
      </c>
      <c r="E323" s="39">
        <v>0</v>
      </c>
      <c r="F323" s="39">
        <v>0</v>
      </c>
    </row>
    <row r="324" spans="1:6" ht="76.5" x14ac:dyDescent="0.2">
      <c r="A324" s="52" t="s">
        <v>319</v>
      </c>
      <c r="B324" s="16"/>
      <c r="C324" s="48" t="s">
        <v>502</v>
      </c>
      <c r="D324" s="98">
        <f t="shared" ref="D324" si="157">D325+D328</f>
        <v>0</v>
      </c>
      <c r="E324" s="98">
        <f>E325</f>
        <v>1055.9000000000001</v>
      </c>
      <c r="F324" s="98">
        <f>F325</f>
        <v>0</v>
      </c>
    </row>
    <row r="325" spans="1:6" ht="76.5" x14ac:dyDescent="0.2">
      <c r="A325" s="21" t="s">
        <v>320</v>
      </c>
      <c r="B325" s="16"/>
      <c r="C325" s="105" t="s">
        <v>555</v>
      </c>
      <c r="D325" s="41">
        <f>D326</f>
        <v>0</v>
      </c>
      <c r="E325" s="41">
        <f t="shared" ref="E325:F325" si="158">E326+E329</f>
        <v>1055.9000000000001</v>
      </c>
      <c r="F325" s="41">
        <f t="shared" si="158"/>
        <v>0</v>
      </c>
    </row>
    <row r="326" spans="1:6" ht="63.75" x14ac:dyDescent="0.2">
      <c r="A326" s="21" t="s">
        <v>321</v>
      </c>
      <c r="B326" s="16"/>
      <c r="C326" s="103" t="s">
        <v>322</v>
      </c>
      <c r="D326" s="41">
        <f t="shared" ref="D326:F326" si="159">D327</f>
        <v>0</v>
      </c>
      <c r="E326" s="41">
        <f t="shared" si="159"/>
        <v>905</v>
      </c>
      <c r="F326" s="41">
        <f t="shared" si="159"/>
        <v>0</v>
      </c>
    </row>
    <row r="327" spans="1:6" ht="38.25" x14ac:dyDescent="0.2">
      <c r="A327" s="21" t="s">
        <v>321</v>
      </c>
      <c r="B327" s="85" t="s">
        <v>327</v>
      </c>
      <c r="C327" s="103" t="s">
        <v>328</v>
      </c>
      <c r="D327" s="41">
        <v>0</v>
      </c>
      <c r="E327" s="41">
        <v>905</v>
      </c>
      <c r="F327" s="41">
        <v>0</v>
      </c>
    </row>
    <row r="328" spans="1:6" ht="102" x14ac:dyDescent="0.2">
      <c r="A328" s="21" t="s">
        <v>554</v>
      </c>
      <c r="B328" s="85"/>
      <c r="C328" s="105" t="s">
        <v>476</v>
      </c>
      <c r="D328" s="41">
        <f t="shared" ref="D328:F329" si="160">D329</f>
        <v>0</v>
      </c>
      <c r="E328" s="41">
        <f t="shared" si="160"/>
        <v>150.9</v>
      </c>
      <c r="F328" s="41">
        <f t="shared" si="160"/>
        <v>0</v>
      </c>
    </row>
    <row r="329" spans="1:6" ht="76.5" x14ac:dyDescent="0.2">
      <c r="A329" s="21" t="s">
        <v>553</v>
      </c>
      <c r="B329" s="16"/>
      <c r="C329" s="103" t="s">
        <v>477</v>
      </c>
      <c r="D329" s="41">
        <f t="shared" si="160"/>
        <v>0</v>
      </c>
      <c r="E329" s="41">
        <f t="shared" si="160"/>
        <v>150.9</v>
      </c>
      <c r="F329" s="41">
        <f t="shared" si="160"/>
        <v>0</v>
      </c>
    </row>
    <row r="330" spans="1:6" ht="38.25" x14ac:dyDescent="0.2">
      <c r="A330" s="21" t="s">
        <v>553</v>
      </c>
      <c r="B330" s="85" t="s">
        <v>327</v>
      </c>
      <c r="C330" s="103" t="s">
        <v>328</v>
      </c>
      <c r="D330" s="41">
        <v>0</v>
      </c>
      <c r="E330" s="41">
        <v>150.9</v>
      </c>
      <c r="F330" s="41">
        <v>0</v>
      </c>
    </row>
    <row r="331" spans="1:6" ht="63.75" x14ac:dyDescent="0.2">
      <c r="A331" s="52" t="s">
        <v>323</v>
      </c>
      <c r="B331" s="16"/>
      <c r="C331" s="48" t="s">
        <v>624</v>
      </c>
      <c r="D331" s="98">
        <f t="shared" ref="D331:F331" si="161">D332</f>
        <v>0</v>
      </c>
      <c r="E331" s="98">
        <f t="shared" si="161"/>
        <v>865.5</v>
      </c>
      <c r="F331" s="98">
        <f t="shared" si="161"/>
        <v>1921.4</v>
      </c>
    </row>
    <row r="332" spans="1:6" ht="64.5" customHeight="1" x14ac:dyDescent="0.2">
      <c r="A332" s="21" t="s">
        <v>325</v>
      </c>
      <c r="B332" s="16"/>
      <c r="C332" s="105" t="s">
        <v>616</v>
      </c>
      <c r="D332" s="41">
        <f t="shared" ref="D332:E332" si="162">D333+D335</f>
        <v>0</v>
      </c>
      <c r="E332" s="41">
        <f t="shared" si="162"/>
        <v>865.5</v>
      </c>
      <c r="F332" s="41">
        <f t="shared" ref="F332" si="163">F333+F335</f>
        <v>1921.4</v>
      </c>
    </row>
    <row r="333" spans="1:6" ht="63.75" x14ac:dyDescent="0.2">
      <c r="A333" s="21" t="s">
        <v>326</v>
      </c>
      <c r="B333" s="16"/>
      <c r="C333" s="103" t="s">
        <v>602</v>
      </c>
      <c r="D333" s="41">
        <f t="shared" ref="D333:F333" si="164">D334</f>
        <v>0</v>
      </c>
      <c r="E333" s="41">
        <f t="shared" si="164"/>
        <v>865.5</v>
      </c>
      <c r="F333" s="41">
        <f t="shared" si="164"/>
        <v>986.9</v>
      </c>
    </row>
    <row r="334" spans="1:6" ht="38.25" x14ac:dyDescent="0.2">
      <c r="A334" s="21" t="s">
        <v>326</v>
      </c>
      <c r="B334" s="85" t="s">
        <v>327</v>
      </c>
      <c r="C334" s="103" t="s">
        <v>328</v>
      </c>
      <c r="D334" s="41">
        <v>0</v>
      </c>
      <c r="E334" s="41">
        <v>865.5</v>
      </c>
      <c r="F334" s="41">
        <v>986.9</v>
      </c>
    </row>
    <row r="335" spans="1:6" ht="63.75" x14ac:dyDescent="0.2">
      <c r="A335" s="21" t="s">
        <v>664</v>
      </c>
      <c r="B335" s="16"/>
      <c r="C335" s="103" t="s">
        <v>665</v>
      </c>
      <c r="D335" s="41">
        <f t="shared" ref="D335:F335" si="165">D336</f>
        <v>0</v>
      </c>
      <c r="E335" s="41">
        <f t="shared" si="165"/>
        <v>0</v>
      </c>
      <c r="F335" s="41">
        <f t="shared" si="165"/>
        <v>934.5</v>
      </c>
    </row>
    <row r="336" spans="1:6" ht="38.25" x14ac:dyDescent="0.2">
      <c r="A336" s="21" t="s">
        <v>664</v>
      </c>
      <c r="B336" s="85" t="s">
        <v>327</v>
      </c>
      <c r="C336" s="103" t="s">
        <v>328</v>
      </c>
      <c r="D336" s="41">
        <v>0</v>
      </c>
      <c r="E336" s="41">
        <v>0</v>
      </c>
      <c r="F336" s="41">
        <v>934.5</v>
      </c>
    </row>
    <row r="337" spans="1:7" ht="52.5" customHeight="1" x14ac:dyDescent="0.2">
      <c r="A337" s="122" t="s">
        <v>111</v>
      </c>
      <c r="B337" s="123"/>
      <c r="C337" s="124" t="s">
        <v>548</v>
      </c>
      <c r="D337" s="125">
        <f>D338+D362</f>
        <v>133078.39999999999</v>
      </c>
      <c r="E337" s="125">
        <f>E338+E362</f>
        <v>139694.20000000001</v>
      </c>
      <c r="F337" s="125">
        <f>F338+F362</f>
        <v>143367.5</v>
      </c>
      <c r="G337" s="109"/>
    </row>
    <row r="338" spans="1:7" ht="54" customHeight="1" x14ac:dyDescent="0.2">
      <c r="A338" s="126" t="s">
        <v>112</v>
      </c>
      <c r="B338" s="123"/>
      <c r="C338" s="127" t="s">
        <v>237</v>
      </c>
      <c r="D338" s="128">
        <f t="shared" ref="D338:F338" si="166">D339</f>
        <v>109234.59999999999</v>
      </c>
      <c r="E338" s="128">
        <f t="shared" si="166"/>
        <v>115050.5</v>
      </c>
      <c r="F338" s="128">
        <f t="shared" si="166"/>
        <v>118893.20000000001</v>
      </c>
      <c r="G338" s="109"/>
    </row>
    <row r="339" spans="1:7" ht="38.25" x14ac:dyDescent="0.2">
      <c r="A339" s="130" t="s">
        <v>465</v>
      </c>
      <c r="B339" s="123"/>
      <c r="C339" s="120" t="s">
        <v>488</v>
      </c>
      <c r="D339" s="128">
        <f>D340+D342+D344+D346+D348+D350+D352+D354+D356+D358+D360</f>
        <v>109234.59999999999</v>
      </c>
      <c r="E339" s="128">
        <f t="shared" ref="E339:F339" si="167">E340+E342+E344+E346+E348+E350+E352+E354+E356+E358+E360</f>
        <v>115050.5</v>
      </c>
      <c r="F339" s="128">
        <f t="shared" si="167"/>
        <v>118893.20000000001</v>
      </c>
      <c r="G339" s="109"/>
    </row>
    <row r="340" spans="1:7" ht="76.5" x14ac:dyDescent="0.2">
      <c r="A340" s="79" t="s">
        <v>113</v>
      </c>
      <c r="B340" s="123"/>
      <c r="C340" s="120" t="s">
        <v>464</v>
      </c>
      <c r="D340" s="114">
        <f>D341</f>
        <v>12490</v>
      </c>
      <c r="E340" s="114">
        <f>E341</f>
        <v>15386.8</v>
      </c>
      <c r="F340" s="114">
        <f>F341</f>
        <v>15386.8</v>
      </c>
      <c r="G340" s="109"/>
    </row>
    <row r="341" spans="1:7" ht="38.25" x14ac:dyDescent="0.2">
      <c r="A341" s="79" t="s">
        <v>113</v>
      </c>
      <c r="B341" s="85" t="s">
        <v>327</v>
      </c>
      <c r="C341" s="103" t="s">
        <v>328</v>
      </c>
      <c r="D341" s="114">
        <v>12490</v>
      </c>
      <c r="E341" s="114">
        <v>15386.8</v>
      </c>
      <c r="F341" s="114">
        <v>15386.8</v>
      </c>
    </row>
    <row r="342" spans="1:7" ht="63.75" x14ac:dyDescent="0.2">
      <c r="A342" s="79">
        <v>910110520</v>
      </c>
      <c r="B342" s="123"/>
      <c r="C342" s="120" t="s">
        <v>268</v>
      </c>
      <c r="D342" s="114">
        <f>D343</f>
        <v>12239.2</v>
      </c>
      <c r="E342" s="114">
        <f>E343</f>
        <v>12728.8</v>
      </c>
      <c r="F342" s="114">
        <f>F343</f>
        <v>13238</v>
      </c>
      <c r="G342" s="109"/>
    </row>
    <row r="343" spans="1:7" ht="25.5" x14ac:dyDescent="0.2">
      <c r="A343" s="79">
        <v>910110520</v>
      </c>
      <c r="B343" s="85" t="s">
        <v>327</v>
      </c>
      <c r="C343" s="103" t="s">
        <v>14</v>
      </c>
      <c r="D343" s="114">
        <v>12239.2</v>
      </c>
      <c r="E343" s="114">
        <v>12728.8</v>
      </c>
      <c r="F343" s="114">
        <v>13238</v>
      </c>
      <c r="G343" s="109"/>
    </row>
    <row r="344" spans="1:7" ht="25.5" x14ac:dyDescent="0.2">
      <c r="A344" s="79" t="s">
        <v>270</v>
      </c>
      <c r="B344" s="129"/>
      <c r="C344" s="103" t="s">
        <v>269</v>
      </c>
      <c r="D344" s="114">
        <f>D345</f>
        <v>14293.5</v>
      </c>
      <c r="E344" s="114">
        <f>E345</f>
        <v>16457</v>
      </c>
      <c r="F344" s="114">
        <f>F345</f>
        <v>16457</v>
      </c>
      <c r="G344" s="109"/>
    </row>
    <row r="345" spans="1:7" ht="38.25" x14ac:dyDescent="0.2">
      <c r="A345" s="79" t="s">
        <v>270</v>
      </c>
      <c r="B345" s="85" t="s">
        <v>327</v>
      </c>
      <c r="C345" s="103" t="s">
        <v>328</v>
      </c>
      <c r="D345" s="114">
        <v>14293.5</v>
      </c>
      <c r="E345" s="114">
        <v>16457</v>
      </c>
      <c r="F345" s="114">
        <v>16457</v>
      </c>
    </row>
    <row r="346" spans="1:7" ht="89.25" x14ac:dyDescent="0.2">
      <c r="A346" s="79" t="s">
        <v>899</v>
      </c>
      <c r="B346" s="129"/>
      <c r="C346" s="103" t="s">
        <v>900</v>
      </c>
      <c r="D346" s="114">
        <f>D347</f>
        <v>920</v>
      </c>
      <c r="E346" s="114">
        <f>E347</f>
        <v>0</v>
      </c>
      <c r="F346" s="114">
        <f>F347</f>
        <v>0</v>
      </c>
    </row>
    <row r="347" spans="1:7" ht="38.25" x14ac:dyDescent="0.2">
      <c r="A347" s="79" t="s">
        <v>899</v>
      </c>
      <c r="B347" s="85" t="s">
        <v>327</v>
      </c>
      <c r="C347" s="103" t="s">
        <v>328</v>
      </c>
      <c r="D347" s="114">
        <v>920</v>
      </c>
      <c r="E347" s="114">
        <v>0</v>
      </c>
      <c r="F347" s="114">
        <v>0</v>
      </c>
    </row>
    <row r="348" spans="1:7" ht="25.5" x14ac:dyDescent="0.2">
      <c r="A348" s="79" t="s">
        <v>901</v>
      </c>
      <c r="B348" s="85"/>
      <c r="C348" s="172" t="s">
        <v>902</v>
      </c>
      <c r="D348" s="114">
        <f>D349</f>
        <v>200</v>
      </c>
      <c r="E348" s="114">
        <f>E349</f>
        <v>0</v>
      </c>
      <c r="F348" s="114">
        <f>F349</f>
        <v>0</v>
      </c>
    </row>
    <row r="349" spans="1:7" ht="38.25" x14ac:dyDescent="0.2">
      <c r="A349" s="79" t="s">
        <v>901</v>
      </c>
      <c r="B349" s="85" t="s">
        <v>327</v>
      </c>
      <c r="C349" s="103" t="s">
        <v>328</v>
      </c>
      <c r="D349" s="114">
        <v>200</v>
      </c>
      <c r="E349" s="114">
        <v>0</v>
      </c>
      <c r="F349" s="114">
        <v>0</v>
      </c>
    </row>
    <row r="350" spans="1:7" ht="51" x14ac:dyDescent="0.2">
      <c r="A350" s="79" t="s">
        <v>642</v>
      </c>
      <c r="B350" s="85"/>
      <c r="C350" s="161" t="s">
        <v>641</v>
      </c>
      <c r="D350" s="114">
        <f>D351</f>
        <v>2328.1999999999998</v>
      </c>
      <c r="E350" s="114">
        <f>E351</f>
        <v>1243.2</v>
      </c>
      <c r="F350" s="114">
        <f>F351</f>
        <v>1260.5999999999999</v>
      </c>
    </row>
    <row r="351" spans="1:7" ht="38.25" x14ac:dyDescent="0.2">
      <c r="A351" s="79" t="s">
        <v>642</v>
      </c>
      <c r="B351" s="85" t="s">
        <v>327</v>
      </c>
      <c r="C351" s="103" t="s">
        <v>328</v>
      </c>
      <c r="D351" s="114">
        <v>2328.1999999999998</v>
      </c>
      <c r="E351" s="114">
        <v>1243.2</v>
      </c>
      <c r="F351" s="114">
        <v>1260.5999999999999</v>
      </c>
    </row>
    <row r="352" spans="1:7" ht="51" x14ac:dyDescent="0.2">
      <c r="A352" s="79">
        <v>910111020</v>
      </c>
      <c r="B352" s="85"/>
      <c r="C352" s="161" t="s">
        <v>643</v>
      </c>
      <c r="D352" s="114">
        <f>D353</f>
        <v>4781.6000000000004</v>
      </c>
      <c r="E352" s="114">
        <f>E353</f>
        <v>4972.8999999999996</v>
      </c>
      <c r="F352" s="114">
        <f>F353</f>
        <v>5042.5</v>
      </c>
    </row>
    <row r="353" spans="1:7" ht="38.25" x14ac:dyDescent="0.2">
      <c r="A353" s="79">
        <v>910111020</v>
      </c>
      <c r="B353" s="85" t="s">
        <v>327</v>
      </c>
      <c r="C353" s="103" t="s">
        <v>328</v>
      </c>
      <c r="D353" s="114">
        <v>4781.6000000000004</v>
      </c>
      <c r="E353" s="114">
        <v>4972.8999999999996</v>
      </c>
      <c r="F353" s="114">
        <v>5042.5</v>
      </c>
    </row>
    <row r="354" spans="1:7" ht="25.5" x14ac:dyDescent="0.2">
      <c r="A354" s="79" t="s">
        <v>637</v>
      </c>
      <c r="B354" s="85"/>
      <c r="C354" s="103" t="s">
        <v>638</v>
      </c>
      <c r="D354" s="114">
        <f>D355</f>
        <v>5551.9</v>
      </c>
      <c r="E354" s="114">
        <f>E355</f>
        <v>12852.4</v>
      </c>
      <c r="F354" s="114">
        <f>F355</f>
        <v>13501.7</v>
      </c>
    </row>
    <row r="355" spans="1:7" ht="38.25" x14ac:dyDescent="0.2">
      <c r="A355" s="79" t="s">
        <v>637</v>
      </c>
      <c r="B355" s="85" t="s">
        <v>327</v>
      </c>
      <c r="C355" s="103" t="s">
        <v>328</v>
      </c>
      <c r="D355" s="114">
        <v>5551.9</v>
      </c>
      <c r="E355" s="114">
        <v>12852.4</v>
      </c>
      <c r="F355" s="114">
        <v>13501.7</v>
      </c>
    </row>
    <row r="356" spans="1:7" ht="25.5" x14ac:dyDescent="0.2">
      <c r="A356" s="79">
        <v>910111050</v>
      </c>
      <c r="B356" s="85"/>
      <c r="C356" s="103" t="s">
        <v>639</v>
      </c>
      <c r="D356" s="114">
        <f>D357</f>
        <v>51113.8</v>
      </c>
      <c r="E356" s="114">
        <f>E357</f>
        <v>51409.4</v>
      </c>
      <c r="F356" s="114">
        <f>F357</f>
        <v>54006.6</v>
      </c>
    </row>
    <row r="357" spans="1:7" ht="38.25" x14ac:dyDescent="0.2">
      <c r="A357" s="79">
        <v>910111050</v>
      </c>
      <c r="B357" s="85" t="s">
        <v>327</v>
      </c>
      <c r="C357" s="103" t="s">
        <v>328</v>
      </c>
      <c r="D357" s="114">
        <v>51113.8</v>
      </c>
      <c r="E357" s="114">
        <v>51409.4</v>
      </c>
      <c r="F357" s="114">
        <v>54006.6</v>
      </c>
    </row>
    <row r="358" spans="1:7" ht="25.5" x14ac:dyDescent="0.2">
      <c r="A358" s="79" t="s">
        <v>881</v>
      </c>
      <c r="B358" s="85"/>
      <c r="C358" s="103" t="s">
        <v>882</v>
      </c>
      <c r="D358" s="114">
        <f>D359</f>
        <v>4416.3999999999996</v>
      </c>
      <c r="E358" s="114">
        <f t="shared" ref="E358:F358" si="168">E359</f>
        <v>0</v>
      </c>
      <c r="F358" s="114">
        <f t="shared" si="168"/>
        <v>0</v>
      </c>
    </row>
    <row r="359" spans="1:7" ht="38.25" x14ac:dyDescent="0.2">
      <c r="A359" s="79" t="s">
        <v>881</v>
      </c>
      <c r="B359" s="85" t="s">
        <v>327</v>
      </c>
      <c r="C359" s="103" t="s">
        <v>328</v>
      </c>
      <c r="D359" s="114">
        <v>4416.3999999999996</v>
      </c>
      <c r="E359" s="114">
        <v>0</v>
      </c>
      <c r="F359" s="114">
        <v>0</v>
      </c>
    </row>
    <row r="360" spans="1:7" ht="38.25" x14ac:dyDescent="0.2">
      <c r="A360" s="79" t="s">
        <v>903</v>
      </c>
      <c r="B360" s="85"/>
      <c r="C360" s="103" t="s">
        <v>904</v>
      </c>
      <c r="D360" s="114">
        <f>D361</f>
        <v>900</v>
      </c>
      <c r="E360" s="114">
        <f t="shared" ref="E360:F360" si="169">E361</f>
        <v>0</v>
      </c>
      <c r="F360" s="114">
        <f t="shared" si="169"/>
        <v>0</v>
      </c>
    </row>
    <row r="361" spans="1:7" ht="38.25" x14ac:dyDescent="0.2">
      <c r="A361" s="79" t="s">
        <v>903</v>
      </c>
      <c r="B361" s="85" t="s">
        <v>327</v>
      </c>
      <c r="C361" s="103" t="s">
        <v>328</v>
      </c>
      <c r="D361" s="114">
        <v>900</v>
      </c>
      <c r="E361" s="114">
        <v>0</v>
      </c>
      <c r="F361" s="114">
        <v>0</v>
      </c>
    </row>
    <row r="362" spans="1:7" ht="63.75" x14ac:dyDescent="0.2">
      <c r="A362" s="52" t="s">
        <v>331</v>
      </c>
      <c r="B362" s="30"/>
      <c r="C362" s="46" t="s">
        <v>271</v>
      </c>
      <c r="D362" s="98">
        <f t="shared" ref="D362:F362" si="170">D363</f>
        <v>23843.8</v>
      </c>
      <c r="E362" s="98">
        <f t="shared" si="170"/>
        <v>24643.7</v>
      </c>
      <c r="F362" s="98">
        <f t="shared" si="170"/>
        <v>24474.3</v>
      </c>
    </row>
    <row r="363" spans="1:7" ht="25.5" x14ac:dyDescent="0.2">
      <c r="A363" s="74">
        <v>920100000</v>
      </c>
      <c r="B363" s="30"/>
      <c r="C363" s="102" t="s">
        <v>467</v>
      </c>
      <c r="D363" s="104">
        <f>D364+D366+D368</f>
        <v>23843.8</v>
      </c>
      <c r="E363" s="104">
        <f t="shared" ref="E363:F363" si="171">E364+E366+E368</f>
        <v>24643.7</v>
      </c>
      <c r="F363" s="104">
        <f t="shared" si="171"/>
        <v>24474.3</v>
      </c>
    </row>
    <row r="364" spans="1:7" ht="63.75" x14ac:dyDescent="0.2">
      <c r="A364" s="74" t="s">
        <v>485</v>
      </c>
      <c r="B364" s="30"/>
      <c r="C364" s="102" t="s">
        <v>332</v>
      </c>
      <c r="D364" s="39">
        <f t="shared" ref="D364:F364" si="172">D365</f>
        <v>4525.1000000000004</v>
      </c>
      <c r="E364" s="39">
        <f t="shared" si="172"/>
        <v>4928.7</v>
      </c>
      <c r="F364" s="39">
        <f t="shared" si="172"/>
        <v>4894.8</v>
      </c>
      <c r="G364" s="109"/>
    </row>
    <row r="365" spans="1:7" ht="38.25" x14ac:dyDescent="0.2">
      <c r="A365" s="74" t="s">
        <v>485</v>
      </c>
      <c r="B365" s="85" t="s">
        <v>327</v>
      </c>
      <c r="C365" s="103" t="s">
        <v>328</v>
      </c>
      <c r="D365" s="39">
        <v>4525.1000000000004</v>
      </c>
      <c r="E365" s="39">
        <v>4928.7</v>
      </c>
      <c r="F365" s="39">
        <v>4894.8</v>
      </c>
    </row>
    <row r="366" spans="1:7" ht="63.75" x14ac:dyDescent="0.2">
      <c r="A366" s="74" t="s">
        <v>490</v>
      </c>
      <c r="B366" s="16"/>
      <c r="C366" s="131" t="s">
        <v>494</v>
      </c>
      <c r="D366" s="39">
        <f t="shared" ref="D366:F366" si="173">D367</f>
        <v>1218.4000000000001</v>
      </c>
      <c r="E366" s="39">
        <f t="shared" si="173"/>
        <v>0</v>
      </c>
      <c r="F366" s="39">
        <f t="shared" si="173"/>
        <v>0</v>
      </c>
    </row>
    <row r="367" spans="1:7" ht="38.25" x14ac:dyDescent="0.2">
      <c r="A367" s="74" t="s">
        <v>490</v>
      </c>
      <c r="B367" s="85" t="s">
        <v>327</v>
      </c>
      <c r="C367" s="103" t="s">
        <v>328</v>
      </c>
      <c r="D367" s="39">
        <v>1218.4000000000001</v>
      </c>
      <c r="E367" s="39">
        <v>0</v>
      </c>
      <c r="F367" s="39">
        <v>0</v>
      </c>
    </row>
    <row r="368" spans="1:7" ht="76.5" x14ac:dyDescent="0.2">
      <c r="A368" s="74">
        <v>920110300</v>
      </c>
      <c r="B368" s="85"/>
      <c r="C368" s="54" t="s">
        <v>640</v>
      </c>
      <c r="D368" s="39">
        <f t="shared" ref="D368:F368" si="174">D369</f>
        <v>18100.3</v>
      </c>
      <c r="E368" s="39">
        <f t="shared" si="174"/>
        <v>19715</v>
      </c>
      <c r="F368" s="39">
        <f t="shared" si="174"/>
        <v>19579.5</v>
      </c>
    </row>
    <row r="369" spans="1:6" ht="38.25" x14ac:dyDescent="0.2">
      <c r="A369" s="74">
        <v>920110300</v>
      </c>
      <c r="B369" s="85" t="s">
        <v>327</v>
      </c>
      <c r="C369" s="103" t="s">
        <v>328</v>
      </c>
      <c r="D369" s="39">
        <v>18100.3</v>
      </c>
      <c r="E369" s="39">
        <v>19715</v>
      </c>
      <c r="F369" s="39">
        <v>19579.5</v>
      </c>
    </row>
    <row r="370" spans="1:6" ht="51" x14ac:dyDescent="0.2">
      <c r="A370" s="73" t="s">
        <v>119</v>
      </c>
      <c r="B370" s="16"/>
      <c r="C370" s="53" t="s">
        <v>569</v>
      </c>
      <c r="D370" s="101">
        <f t="shared" ref="D370:F371" si="175">D371</f>
        <v>134</v>
      </c>
      <c r="E370" s="101">
        <f t="shared" si="175"/>
        <v>34</v>
      </c>
      <c r="F370" s="101">
        <f t="shared" si="175"/>
        <v>34</v>
      </c>
    </row>
    <row r="371" spans="1:6" ht="51" x14ac:dyDescent="0.2">
      <c r="A371" s="52" t="s">
        <v>120</v>
      </c>
      <c r="B371" s="16"/>
      <c r="C371" s="60" t="s">
        <v>272</v>
      </c>
      <c r="D371" s="58">
        <f t="shared" si="175"/>
        <v>134</v>
      </c>
      <c r="E371" s="58">
        <f t="shared" si="175"/>
        <v>34</v>
      </c>
      <c r="F371" s="58">
        <f t="shared" si="175"/>
        <v>34</v>
      </c>
    </row>
    <row r="372" spans="1:6" ht="38.25" x14ac:dyDescent="0.2">
      <c r="A372" s="21" t="s">
        <v>347</v>
      </c>
      <c r="B372" s="85"/>
      <c r="C372" s="103" t="s">
        <v>627</v>
      </c>
      <c r="D372" s="41">
        <f t="shared" ref="D372:E372" si="176">D373+D375</f>
        <v>134</v>
      </c>
      <c r="E372" s="41">
        <f t="shared" si="176"/>
        <v>34</v>
      </c>
      <c r="F372" s="41">
        <f t="shared" ref="F372" si="177">F373+F375</f>
        <v>34</v>
      </c>
    </row>
    <row r="373" spans="1:6" ht="63.75" x14ac:dyDescent="0.2">
      <c r="A373" s="21" t="s">
        <v>273</v>
      </c>
      <c r="B373" s="16"/>
      <c r="C373" s="103" t="s">
        <v>628</v>
      </c>
      <c r="D373" s="41">
        <f>D374</f>
        <v>34</v>
      </c>
      <c r="E373" s="41">
        <f t="shared" ref="E373:F373" si="178">E374</f>
        <v>34</v>
      </c>
      <c r="F373" s="41">
        <f t="shared" si="178"/>
        <v>34</v>
      </c>
    </row>
    <row r="374" spans="1:6" ht="25.5" x14ac:dyDescent="0.2">
      <c r="A374" s="21" t="s">
        <v>273</v>
      </c>
      <c r="B374" s="85" t="s">
        <v>107</v>
      </c>
      <c r="C374" s="55" t="s">
        <v>183</v>
      </c>
      <c r="D374" s="41">
        <v>34</v>
      </c>
      <c r="E374" s="41">
        <v>34</v>
      </c>
      <c r="F374" s="41">
        <v>34</v>
      </c>
    </row>
    <row r="375" spans="1:6" ht="30" customHeight="1" x14ac:dyDescent="0.2">
      <c r="A375" s="21" t="s">
        <v>862</v>
      </c>
      <c r="B375" s="85"/>
      <c r="C375" s="103" t="s">
        <v>863</v>
      </c>
      <c r="D375" s="41">
        <f>D376</f>
        <v>100</v>
      </c>
      <c r="E375" s="41">
        <f>E376</f>
        <v>0</v>
      </c>
      <c r="F375" s="41">
        <f>F376</f>
        <v>0</v>
      </c>
    </row>
    <row r="376" spans="1:6" ht="38.25" x14ac:dyDescent="0.2">
      <c r="A376" s="21" t="s">
        <v>862</v>
      </c>
      <c r="B376" s="85" t="s">
        <v>327</v>
      </c>
      <c r="C376" s="103" t="s">
        <v>328</v>
      </c>
      <c r="D376" s="41">
        <v>100</v>
      </c>
      <c r="E376" s="41">
        <v>0</v>
      </c>
      <c r="F376" s="41">
        <v>0</v>
      </c>
    </row>
    <row r="377" spans="1:6" ht="64.5" x14ac:dyDescent="0.25">
      <c r="A377" s="73" t="s">
        <v>76</v>
      </c>
      <c r="B377" s="16"/>
      <c r="C377" s="64" t="s">
        <v>568</v>
      </c>
      <c r="D377" s="59">
        <f>D378+D384+D390+D396</f>
        <v>1700</v>
      </c>
      <c r="E377" s="59">
        <f>E378+E384+E390+E396</f>
        <v>1600</v>
      </c>
      <c r="F377" s="59">
        <f>F378+F384+F390+F396</f>
        <v>1600</v>
      </c>
    </row>
    <row r="378" spans="1:6" ht="51" x14ac:dyDescent="0.2">
      <c r="A378" s="52" t="s">
        <v>77</v>
      </c>
      <c r="B378" s="16"/>
      <c r="C378" s="48" t="s">
        <v>307</v>
      </c>
      <c r="D378" s="98">
        <f t="shared" ref="D378:E378" si="179">D380+D382</f>
        <v>80</v>
      </c>
      <c r="E378" s="98">
        <f t="shared" si="179"/>
        <v>80</v>
      </c>
      <c r="F378" s="98">
        <f t="shared" ref="F378" si="180">F380+F382</f>
        <v>80</v>
      </c>
    </row>
    <row r="379" spans="1:6" ht="63.75" x14ac:dyDescent="0.2">
      <c r="A379" s="21" t="s">
        <v>338</v>
      </c>
      <c r="B379" s="16"/>
      <c r="C379" s="105" t="s">
        <v>459</v>
      </c>
      <c r="D379" s="104">
        <f t="shared" ref="D379:E379" si="181">D380+D382</f>
        <v>80</v>
      </c>
      <c r="E379" s="104">
        <f t="shared" si="181"/>
        <v>80</v>
      </c>
      <c r="F379" s="104">
        <f t="shared" ref="F379" si="182">F380+F382</f>
        <v>80</v>
      </c>
    </row>
    <row r="380" spans="1:6" ht="25.5" x14ac:dyDescent="0.2">
      <c r="A380" s="74" t="s">
        <v>75</v>
      </c>
      <c r="B380" s="16"/>
      <c r="C380" s="105" t="s">
        <v>337</v>
      </c>
      <c r="D380" s="39">
        <f>D381</f>
        <v>49</v>
      </c>
      <c r="E380" s="39">
        <f>E381</f>
        <v>40</v>
      </c>
      <c r="F380" s="39">
        <f>F381</f>
        <v>40</v>
      </c>
    </row>
    <row r="381" spans="1:6" ht="38.25" x14ac:dyDescent="0.2">
      <c r="A381" s="74" t="s">
        <v>75</v>
      </c>
      <c r="B381" s="85" t="s">
        <v>327</v>
      </c>
      <c r="C381" s="103" t="s">
        <v>328</v>
      </c>
      <c r="D381" s="39">
        <v>49</v>
      </c>
      <c r="E381" s="39">
        <v>40</v>
      </c>
      <c r="F381" s="39">
        <v>40</v>
      </c>
    </row>
    <row r="382" spans="1:6" ht="51" x14ac:dyDescent="0.2">
      <c r="A382" s="74" t="s">
        <v>78</v>
      </c>
      <c r="B382" s="16"/>
      <c r="C382" s="105" t="s">
        <v>312</v>
      </c>
      <c r="D382" s="41">
        <f>D383</f>
        <v>31</v>
      </c>
      <c r="E382" s="41">
        <f>E383</f>
        <v>40</v>
      </c>
      <c r="F382" s="41">
        <f>F383</f>
        <v>40</v>
      </c>
    </row>
    <row r="383" spans="1:6" ht="38.25" x14ac:dyDescent="0.2">
      <c r="A383" s="74" t="s">
        <v>78</v>
      </c>
      <c r="B383" s="85" t="s">
        <v>327</v>
      </c>
      <c r="C383" s="103" t="s">
        <v>328</v>
      </c>
      <c r="D383" s="41">
        <v>31</v>
      </c>
      <c r="E383" s="41">
        <v>40</v>
      </c>
      <c r="F383" s="41">
        <v>40</v>
      </c>
    </row>
    <row r="384" spans="1:6" ht="38.25" x14ac:dyDescent="0.2">
      <c r="A384" s="52" t="s">
        <v>79</v>
      </c>
      <c r="B384" s="85"/>
      <c r="C384" s="48" t="s">
        <v>301</v>
      </c>
      <c r="D384" s="41">
        <f t="shared" ref="D384:F384" si="183">D385</f>
        <v>1600</v>
      </c>
      <c r="E384" s="41">
        <f t="shared" si="183"/>
        <v>1500</v>
      </c>
      <c r="F384" s="41">
        <f t="shared" si="183"/>
        <v>1500</v>
      </c>
    </row>
    <row r="385" spans="1:6" ht="51" x14ac:dyDescent="0.2">
      <c r="A385" s="21" t="s">
        <v>340</v>
      </c>
      <c r="B385" s="85"/>
      <c r="C385" s="105" t="s">
        <v>483</v>
      </c>
      <c r="D385" s="41">
        <f t="shared" ref="D385:E385" si="184">D386+D388</f>
        <v>1600</v>
      </c>
      <c r="E385" s="41">
        <f t="shared" si="184"/>
        <v>1500</v>
      </c>
      <c r="F385" s="41">
        <f t="shared" ref="F385" si="185">F386+F388</f>
        <v>1500</v>
      </c>
    </row>
    <row r="386" spans="1:6" ht="51" x14ac:dyDescent="0.2">
      <c r="A386" s="74" t="s">
        <v>80</v>
      </c>
      <c r="B386" s="16"/>
      <c r="C386" s="103" t="s">
        <v>622</v>
      </c>
      <c r="D386" s="41">
        <f>D387</f>
        <v>916.8</v>
      </c>
      <c r="E386" s="41">
        <f>E387</f>
        <v>916.8</v>
      </c>
      <c r="F386" s="41">
        <f>F387</f>
        <v>916.8</v>
      </c>
    </row>
    <row r="387" spans="1:6" ht="38.25" x14ac:dyDescent="0.2">
      <c r="A387" s="74" t="s">
        <v>80</v>
      </c>
      <c r="B387" s="85" t="s">
        <v>327</v>
      </c>
      <c r="C387" s="103" t="s">
        <v>328</v>
      </c>
      <c r="D387" s="41">
        <v>916.8</v>
      </c>
      <c r="E387" s="41">
        <v>916.8</v>
      </c>
      <c r="F387" s="41">
        <v>916.8</v>
      </c>
    </row>
    <row r="388" spans="1:6" ht="38.25" x14ac:dyDescent="0.2">
      <c r="A388" s="74" t="s">
        <v>620</v>
      </c>
      <c r="B388" s="16"/>
      <c r="C388" s="103" t="s">
        <v>621</v>
      </c>
      <c r="D388" s="41">
        <f>D389</f>
        <v>683.2</v>
      </c>
      <c r="E388" s="41">
        <f t="shared" ref="E388:F388" si="186">E389</f>
        <v>583.20000000000005</v>
      </c>
      <c r="F388" s="41">
        <f t="shared" si="186"/>
        <v>583.20000000000005</v>
      </c>
    </row>
    <row r="389" spans="1:6" ht="38.25" x14ac:dyDescent="0.2">
      <c r="A389" s="74" t="s">
        <v>620</v>
      </c>
      <c r="B389" s="85" t="s">
        <v>327</v>
      </c>
      <c r="C389" s="103" t="s">
        <v>328</v>
      </c>
      <c r="D389" s="41">
        <v>683.2</v>
      </c>
      <c r="E389" s="41">
        <v>583.20000000000005</v>
      </c>
      <c r="F389" s="41">
        <v>583.20000000000005</v>
      </c>
    </row>
    <row r="390" spans="1:6" ht="39" customHeight="1" x14ac:dyDescent="0.2">
      <c r="A390" s="52" t="s">
        <v>81</v>
      </c>
      <c r="B390" s="16"/>
      <c r="C390" s="48" t="s">
        <v>388</v>
      </c>
      <c r="D390" s="98">
        <f t="shared" ref="D390:F390" si="187">D391</f>
        <v>5</v>
      </c>
      <c r="E390" s="98">
        <f t="shared" si="187"/>
        <v>5</v>
      </c>
      <c r="F390" s="98">
        <f t="shared" si="187"/>
        <v>5</v>
      </c>
    </row>
    <row r="391" spans="1:6" ht="63.75" x14ac:dyDescent="0.2">
      <c r="A391" s="21" t="s">
        <v>341</v>
      </c>
      <c r="B391" s="16"/>
      <c r="C391" s="105" t="s">
        <v>495</v>
      </c>
      <c r="D391" s="104">
        <f t="shared" ref="D391:E391" si="188">D392+D394</f>
        <v>5</v>
      </c>
      <c r="E391" s="104">
        <f t="shared" si="188"/>
        <v>5</v>
      </c>
      <c r="F391" s="104">
        <f t="shared" ref="F391" si="189">F392+F394</f>
        <v>5</v>
      </c>
    </row>
    <row r="392" spans="1:6" ht="25.5" x14ac:dyDescent="0.2">
      <c r="A392" s="74" t="s">
        <v>82</v>
      </c>
      <c r="B392" s="16"/>
      <c r="C392" s="103" t="s">
        <v>389</v>
      </c>
      <c r="D392" s="41">
        <f>D393</f>
        <v>4</v>
      </c>
      <c r="E392" s="41">
        <f>E393</f>
        <v>4</v>
      </c>
      <c r="F392" s="41">
        <f>F393</f>
        <v>4</v>
      </c>
    </row>
    <row r="393" spans="1:6" ht="38.25" x14ac:dyDescent="0.2">
      <c r="A393" s="74" t="s">
        <v>82</v>
      </c>
      <c r="B393" s="85" t="s">
        <v>327</v>
      </c>
      <c r="C393" s="103" t="s">
        <v>328</v>
      </c>
      <c r="D393" s="41">
        <v>4</v>
      </c>
      <c r="E393" s="41">
        <v>4</v>
      </c>
      <c r="F393" s="41">
        <v>4</v>
      </c>
    </row>
    <row r="394" spans="1:6" ht="24" customHeight="1" x14ac:dyDescent="0.2">
      <c r="A394" s="74" t="s">
        <v>83</v>
      </c>
      <c r="B394" s="16"/>
      <c r="C394" s="103" t="s">
        <v>342</v>
      </c>
      <c r="D394" s="41">
        <f>D395</f>
        <v>1</v>
      </c>
      <c r="E394" s="41">
        <f>E395</f>
        <v>1</v>
      </c>
      <c r="F394" s="41">
        <f>F395</f>
        <v>1</v>
      </c>
    </row>
    <row r="395" spans="1:6" ht="38.25" x14ac:dyDescent="0.2">
      <c r="A395" s="74" t="s">
        <v>83</v>
      </c>
      <c r="B395" s="85" t="s">
        <v>327</v>
      </c>
      <c r="C395" s="103" t="s">
        <v>328</v>
      </c>
      <c r="D395" s="41">
        <v>1</v>
      </c>
      <c r="E395" s="41">
        <v>1</v>
      </c>
      <c r="F395" s="41">
        <v>1</v>
      </c>
    </row>
    <row r="396" spans="1:6" ht="51" x14ac:dyDescent="0.2">
      <c r="A396" s="52" t="s">
        <v>84</v>
      </c>
      <c r="B396" s="16"/>
      <c r="C396" s="48" t="s">
        <v>308</v>
      </c>
      <c r="D396" s="98">
        <f t="shared" ref="D396:F396" si="190">D397</f>
        <v>15</v>
      </c>
      <c r="E396" s="98">
        <f t="shared" si="190"/>
        <v>15</v>
      </c>
      <c r="F396" s="98">
        <f t="shared" si="190"/>
        <v>15</v>
      </c>
    </row>
    <row r="397" spans="1:6" ht="51" x14ac:dyDescent="0.2">
      <c r="A397" s="21" t="s">
        <v>458</v>
      </c>
      <c r="B397" s="85"/>
      <c r="C397" s="103" t="s">
        <v>343</v>
      </c>
      <c r="D397" s="41">
        <f t="shared" ref="D397:E397" si="191">D398+D400</f>
        <v>15</v>
      </c>
      <c r="E397" s="41">
        <f t="shared" si="191"/>
        <v>15</v>
      </c>
      <c r="F397" s="41">
        <f t="shared" ref="F397" si="192">F398+F400</f>
        <v>15</v>
      </c>
    </row>
    <row r="398" spans="1:6" ht="25.5" x14ac:dyDescent="0.2">
      <c r="A398" s="74" t="s">
        <v>85</v>
      </c>
      <c r="B398" s="16"/>
      <c r="C398" s="103" t="s">
        <v>289</v>
      </c>
      <c r="D398" s="41">
        <f>D399</f>
        <v>12</v>
      </c>
      <c r="E398" s="41">
        <f>E399</f>
        <v>12</v>
      </c>
      <c r="F398" s="41">
        <f>F399</f>
        <v>12</v>
      </c>
    </row>
    <row r="399" spans="1:6" ht="38.25" x14ac:dyDescent="0.2">
      <c r="A399" s="74" t="s">
        <v>85</v>
      </c>
      <c r="B399" s="85" t="s">
        <v>327</v>
      </c>
      <c r="C399" s="103" t="s">
        <v>328</v>
      </c>
      <c r="D399" s="41">
        <v>12</v>
      </c>
      <c r="E399" s="41">
        <v>12</v>
      </c>
      <c r="F399" s="41">
        <v>12</v>
      </c>
    </row>
    <row r="400" spans="1:6" ht="29.25" customHeight="1" x14ac:dyDescent="0.2">
      <c r="A400" s="74" t="s">
        <v>86</v>
      </c>
      <c r="B400" s="16"/>
      <c r="C400" s="103" t="s">
        <v>344</v>
      </c>
      <c r="D400" s="41">
        <f>D401</f>
        <v>3</v>
      </c>
      <c r="E400" s="41">
        <f>E401</f>
        <v>3</v>
      </c>
      <c r="F400" s="41">
        <f>F401</f>
        <v>3</v>
      </c>
    </row>
    <row r="401" spans="1:7" ht="38.25" x14ac:dyDescent="0.2">
      <c r="A401" s="74" t="s">
        <v>86</v>
      </c>
      <c r="B401" s="85" t="s">
        <v>327</v>
      </c>
      <c r="C401" s="103" t="s">
        <v>328</v>
      </c>
      <c r="D401" s="41">
        <v>3</v>
      </c>
      <c r="E401" s="41">
        <v>3</v>
      </c>
      <c r="F401" s="41">
        <v>3</v>
      </c>
    </row>
    <row r="402" spans="1:7" ht="51" x14ac:dyDescent="0.2">
      <c r="A402" s="73" t="s">
        <v>87</v>
      </c>
      <c r="B402" s="16"/>
      <c r="C402" s="53" t="s">
        <v>564</v>
      </c>
      <c r="D402" s="101">
        <f>D403+D418+D424+D432</f>
        <v>38471.800000000003</v>
      </c>
      <c r="E402" s="101">
        <f>E403+E418+E424+E432</f>
        <v>5142.3999999999996</v>
      </c>
      <c r="F402" s="101">
        <f>F403+F418+F424+F432</f>
        <v>5142.3999999999996</v>
      </c>
      <c r="G402" s="109"/>
    </row>
    <row r="403" spans="1:7" ht="38.25" x14ac:dyDescent="0.2">
      <c r="A403" s="52" t="s">
        <v>88</v>
      </c>
      <c r="B403" s="47"/>
      <c r="C403" s="48" t="s">
        <v>281</v>
      </c>
      <c r="D403" s="98">
        <f>D404+D411</f>
        <v>28060</v>
      </c>
      <c r="E403" s="98">
        <f>E404+E411</f>
        <v>480.2</v>
      </c>
      <c r="F403" s="98">
        <f>F404+F411</f>
        <v>480.2</v>
      </c>
      <c r="G403" s="109"/>
    </row>
    <row r="404" spans="1:7" ht="25.5" x14ac:dyDescent="0.2">
      <c r="A404" s="21" t="s">
        <v>367</v>
      </c>
      <c r="B404" s="47"/>
      <c r="C404" s="105" t="s">
        <v>390</v>
      </c>
      <c r="D404" s="98">
        <f t="shared" ref="D404:E404" si="193">D405+D407+D409</f>
        <v>5450</v>
      </c>
      <c r="E404" s="98">
        <f t="shared" si="193"/>
        <v>450</v>
      </c>
      <c r="F404" s="98">
        <f t="shared" ref="F404" si="194">F405+F407+F409</f>
        <v>450</v>
      </c>
    </row>
    <row r="405" spans="1:7" ht="25.5" x14ac:dyDescent="0.2">
      <c r="A405" s="74" t="s">
        <v>89</v>
      </c>
      <c r="B405" s="21"/>
      <c r="C405" s="103" t="s">
        <v>28</v>
      </c>
      <c r="D405" s="41">
        <f t="shared" ref="D405:F405" si="195">D406</f>
        <v>350</v>
      </c>
      <c r="E405" s="41">
        <f t="shared" si="195"/>
        <v>100</v>
      </c>
      <c r="F405" s="41">
        <f t="shared" si="195"/>
        <v>100</v>
      </c>
    </row>
    <row r="406" spans="1:7" ht="38.25" x14ac:dyDescent="0.2">
      <c r="A406" s="74" t="s">
        <v>89</v>
      </c>
      <c r="B406" s="85" t="s">
        <v>327</v>
      </c>
      <c r="C406" s="103" t="s">
        <v>328</v>
      </c>
      <c r="D406" s="39">
        <v>350</v>
      </c>
      <c r="E406" s="39">
        <v>100</v>
      </c>
      <c r="F406" s="39">
        <v>100</v>
      </c>
    </row>
    <row r="407" spans="1:7" ht="63.75" x14ac:dyDescent="0.2">
      <c r="A407" s="74" t="s">
        <v>90</v>
      </c>
      <c r="B407" s="21"/>
      <c r="C407" s="103" t="s">
        <v>368</v>
      </c>
      <c r="D407" s="41">
        <f t="shared" ref="D407:F407" si="196">D408</f>
        <v>4100</v>
      </c>
      <c r="E407" s="41">
        <f t="shared" si="196"/>
        <v>300</v>
      </c>
      <c r="F407" s="41">
        <f t="shared" si="196"/>
        <v>300</v>
      </c>
    </row>
    <row r="408" spans="1:7" ht="38.25" x14ac:dyDescent="0.2">
      <c r="A408" s="74" t="s">
        <v>90</v>
      </c>
      <c r="B408" s="85" t="s">
        <v>327</v>
      </c>
      <c r="C408" s="103" t="s">
        <v>328</v>
      </c>
      <c r="D408" s="41">
        <v>4100</v>
      </c>
      <c r="E408" s="41">
        <v>300</v>
      </c>
      <c r="F408" s="41">
        <v>300</v>
      </c>
    </row>
    <row r="409" spans="1:7" ht="25.5" x14ac:dyDescent="0.2">
      <c r="A409" s="74" t="s">
        <v>282</v>
      </c>
      <c r="B409" s="16"/>
      <c r="C409" s="103" t="s">
        <v>29</v>
      </c>
      <c r="D409" s="41">
        <f t="shared" ref="D409:F409" si="197">D410</f>
        <v>1000</v>
      </c>
      <c r="E409" s="41">
        <f t="shared" si="197"/>
        <v>50</v>
      </c>
      <c r="F409" s="41">
        <f t="shared" si="197"/>
        <v>50</v>
      </c>
    </row>
    <row r="410" spans="1:7" ht="38.25" x14ac:dyDescent="0.2">
      <c r="A410" s="74" t="s">
        <v>282</v>
      </c>
      <c r="B410" s="85" t="s">
        <v>327</v>
      </c>
      <c r="C410" s="103" t="s">
        <v>328</v>
      </c>
      <c r="D410" s="41">
        <v>1000</v>
      </c>
      <c r="E410" s="41">
        <v>50</v>
      </c>
      <c r="F410" s="41">
        <v>50</v>
      </c>
    </row>
    <row r="411" spans="1:7" ht="25.5" x14ac:dyDescent="0.2">
      <c r="A411" s="21" t="s">
        <v>456</v>
      </c>
      <c r="B411" s="85"/>
      <c r="C411" s="105" t="s">
        <v>457</v>
      </c>
      <c r="D411" s="41">
        <f t="shared" ref="D411:E411" si="198">D412+D414+D416</f>
        <v>22610</v>
      </c>
      <c r="E411" s="41">
        <f t="shared" si="198"/>
        <v>30.2</v>
      </c>
      <c r="F411" s="41">
        <f t="shared" ref="F411" si="199">F412+F414+F416</f>
        <v>30.2</v>
      </c>
    </row>
    <row r="412" spans="1:7" ht="25.5" x14ac:dyDescent="0.2">
      <c r="A412" s="74" t="s">
        <v>91</v>
      </c>
      <c r="B412" s="16"/>
      <c r="C412" s="103" t="s">
        <v>30</v>
      </c>
      <c r="D412" s="41">
        <f t="shared" ref="D412:F412" si="200">D413</f>
        <v>10</v>
      </c>
      <c r="E412" s="41">
        <f t="shared" si="200"/>
        <v>10</v>
      </c>
      <c r="F412" s="41">
        <f t="shared" si="200"/>
        <v>10</v>
      </c>
    </row>
    <row r="413" spans="1:7" ht="38.25" x14ac:dyDescent="0.2">
      <c r="A413" s="74" t="s">
        <v>91</v>
      </c>
      <c r="B413" s="85" t="s">
        <v>327</v>
      </c>
      <c r="C413" s="103" t="s">
        <v>328</v>
      </c>
      <c r="D413" s="39">
        <v>10</v>
      </c>
      <c r="E413" s="39">
        <v>10</v>
      </c>
      <c r="F413" s="39">
        <v>10</v>
      </c>
    </row>
    <row r="414" spans="1:7" ht="25.5" x14ac:dyDescent="0.2">
      <c r="A414" s="74" t="s">
        <v>334</v>
      </c>
      <c r="B414" s="16"/>
      <c r="C414" s="103" t="s">
        <v>369</v>
      </c>
      <c r="D414" s="41">
        <f t="shared" ref="D414:F414" si="201">D415</f>
        <v>300</v>
      </c>
      <c r="E414" s="41">
        <f t="shared" si="201"/>
        <v>20.2</v>
      </c>
      <c r="F414" s="41">
        <f t="shared" si="201"/>
        <v>20.2</v>
      </c>
    </row>
    <row r="415" spans="1:7" ht="38.25" x14ac:dyDescent="0.2">
      <c r="A415" s="74" t="s">
        <v>334</v>
      </c>
      <c r="B415" s="85" t="s">
        <v>327</v>
      </c>
      <c r="C415" s="103" t="s">
        <v>328</v>
      </c>
      <c r="D415" s="39">
        <v>300</v>
      </c>
      <c r="E415" s="39">
        <v>20.2</v>
      </c>
      <c r="F415" s="39">
        <v>20.2</v>
      </c>
    </row>
    <row r="416" spans="1:7" ht="25.5" x14ac:dyDescent="0.2">
      <c r="A416" s="74" t="s">
        <v>656</v>
      </c>
      <c r="B416" s="85"/>
      <c r="C416" s="103" t="s">
        <v>657</v>
      </c>
      <c r="D416" s="41">
        <f t="shared" ref="D416:F416" si="202">D417</f>
        <v>22300</v>
      </c>
      <c r="E416" s="41">
        <f t="shared" si="202"/>
        <v>0</v>
      </c>
      <c r="F416" s="41">
        <f t="shared" si="202"/>
        <v>0</v>
      </c>
    </row>
    <row r="417" spans="1:7" ht="38.25" x14ac:dyDescent="0.2">
      <c r="A417" s="74" t="s">
        <v>656</v>
      </c>
      <c r="B417" s="85" t="s">
        <v>327</v>
      </c>
      <c r="C417" s="103" t="s">
        <v>328</v>
      </c>
      <c r="D417" s="39">
        <v>22300</v>
      </c>
      <c r="E417" s="39">
        <v>0</v>
      </c>
      <c r="F417" s="39">
        <v>0</v>
      </c>
    </row>
    <row r="418" spans="1:7" ht="25.5" x14ac:dyDescent="0.2">
      <c r="A418" s="52" t="s">
        <v>93</v>
      </c>
      <c r="B418" s="47"/>
      <c r="C418" s="48" t="s">
        <v>33</v>
      </c>
      <c r="D418" s="98">
        <f>D419+D422</f>
        <v>1103</v>
      </c>
      <c r="E418" s="98">
        <f t="shared" ref="E418:F418" si="203">E419+E422</f>
        <v>700</v>
      </c>
      <c r="F418" s="98">
        <f t="shared" si="203"/>
        <v>700</v>
      </c>
      <c r="G418" s="109"/>
    </row>
    <row r="419" spans="1:7" x14ac:dyDescent="0.2">
      <c r="A419" s="21" t="s">
        <v>370</v>
      </c>
      <c r="B419" s="47"/>
      <c r="C419" s="105" t="s">
        <v>371</v>
      </c>
      <c r="D419" s="104">
        <f>D420</f>
        <v>700</v>
      </c>
      <c r="E419" s="104">
        <f t="shared" ref="E419:F419" si="204">E420</f>
        <v>700</v>
      </c>
      <c r="F419" s="104">
        <f t="shared" si="204"/>
        <v>700</v>
      </c>
    </row>
    <row r="420" spans="1:7" ht="25.5" x14ac:dyDescent="0.2">
      <c r="A420" s="80" t="s">
        <v>92</v>
      </c>
      <c r="B420" s="16"/>
      <c r="C420" s="103" t="s">
        <v>283</v>
      </c>
      <c r="D420" s="41">
        <f t="shared" ref="D420:F420" si="205">D421</f>
        <v>700</v>
      </c>
      <c r="E420" s="41">
        <f t="shared" si="205"/>
        <v>700</v>
      </c>
      <c r="F420" s="41">
        <f t="shared" si="205"/>
        <v>700</v>
      </c>
    </row>
    <row r="421" spans="1:7" ht="38.25" x14ac:dyDescent="0.2">
      <c r="A421" s="80" t="s">
        <v>92</v>
      </c>
      <c r="B421" s="85" t="s">
        <v>327</v>
      </c>
      <c r="C421" s="103" t="s">
        <v>328</v>
      </c>
      <c r="D421" s="41">
        <v>700</v>
      </c>
      <c r="E421" s="41">
        <v>700</v>
      </c>
      <c r="F421" s="41">
        <v>700</v>
      </c>
    </row>
    <row r="422" spans="1:7" ht="25.5" x14ac:dyDescent="0.2">
      <c r="A422" s="80" t="s">
        <v>609</v>
      </c>
      <c r="B422" s="16"/>
      <c r="C422" s="103" t="s">
        <v>284</v>
      </c>
      <c r="D422" s="41">
        <f t="shared" ref="D422:F422" si="206">D423</f>
        <v>403</v>
      </c>
      <c r="E422" s="41">
        <f t="shared" si="206"/>
        <v>0</v>
      </c>
      <c r="F422" s="41">
        <f t="shared" si="206"/>
        <v>0</v>
      </c>
    </row>
    <row r="423" spans="1:7" ht="38.25" x14ac:dyDescent="0.2">
      <c r="A423" s="80" t="s">
        <v>609</v>
      </c>
      <c r="B423" s="85" t="s">
        <v>327</v>
      </c>
      <c r="C423" s="103" t="s">
        <v>328</v>
      </c>
      <c r="D423" s="39">
        <v>403</v>
      </c>
      <c r="E423" s="39">
        <v>0</v>
      </c>
      <c r="F423" s="39">
        <v>0</v>
      </c>
    </row>
    <row r="424" spans="1:7" ht="25.5" x14ac:dyDescent="0.2">
      <c r="A424" s="52" t="s">
        <v>94</v>
      </c>
      <c r="B424" s="47"/>
      <c r="C424" s="48" t="s">
        <v>285</v>
      </c>
      <c r="D424" s="98">
        <f t="shared" ref="D424:F424" si="207">D425</f>
        <v>7795</v>
      </c>
      <c r="E424" s="98">
        <f t="shared" si="207"/>
        <v>2835</v>
      </c>
      <c r="F424" s="98">
        <f t="shared" si="207"/>
        <v>2835</v>
      </c>
    </row>
    <row r="425" spans="1:7" ht="39.75" customHeight="1" x14ac:dyDescent="0.2">
      <c r="A425" s="21" t="s">
        <v>372</v>
      </c>
      <c r="B425" s="47"/>
      <c r="C425" s="105" t="s">
        <v>378</v>
      </c>
      <c r="D425" s="104">
        <f t="shared" ref="D425:E425" si="208">D426+D428+D430</f>
        <v>7795</v>
      </c>
      <c r="E425" s="104">
        <f t="shared" si="208"/>
        <v>2835</v>
      </c>
      <c r="F425" s="104">
        <f t="shared" ref="F425" si="209">F426+F428+F430</f>
        <v>2835</v>
      </c>
    </row>
    <row r="426" spans="1:7" ht="25.5" x14ac:dyDescent="0.2">
      <c r="A426" s="21" t="s">
        <v>95</v>
      </c>
      <c r="B426" s="16"/>
      <c r="C426" s="103" t="s">
        <v>484</v>
      </c>
      <c r="D426" s="41">
        <f t="shared" ref="D426:F426" si="210">D427</f>
        <v>3500</v>
      </c>
      <c r="E426" s="41">
        <f t="shared" si="210"/>
        <v>2800</v>
      </c>
      <c r="F426" s="41">
        <f t="shared" si="210"/>
        <v>2800</v>
      </c>
    </row>
    <row r="427" spans="1:7" ht="38.25" x14ac:dyDescent="0.2">
      <c r="A427" s="21" t="s">
        <v>95</v>
      </c>
      <c r="B427" s="85" t="s">
        <v>327</v>
      </c>
      <c r="C427" s="103" t="s">
        <v>328</v>
      </c>
      <c r="D427" s="41">
        <v>3500</v>
      </c>
      <c r="E427" s="41">
        <v>2800</v>
      </c>
      <c r="F427" s="41">
        <v>2800</v>
      </c>
    </row>
    <row r="428" spans="1:7" ht="25.5" x14ac:dyDescent="0.2">
      <c r="A428" s="21" t="s">
        <v>96</v>
      </c>
      <c r="B428" s="16"/>
      <c r="C428" s="103" t="s">
        <v>31</v>
      </c>
      <c r="D428" s="41">
        <f t="shared" ref="D428:F428" si="211">D429</f>
        <v>4170</v>
      </c>
      <c r="E428" s="41">
        <f t="shared" si="211"/>
        <v>30</v>
      </c>
      <c r="F428" s="41">
        <f t="shared" si="211"/>
        <v>30</v>
      </c>
    </row>
    <row r="429" spans="1:7" ht="38.25" x14ac:dyDescent="0.2">
      <c r="A429" s="21" t="s">
        <v>96</v>
      </c>
      <c r="B429" s="85" t="s">
        <v>327</v>
      </c>
      <c r="C429" s="103" t="s">
        <v>328</v>
      </c>
      <c r="D429" s="41">
        <v>4170</v>
      </c>
      <c r="E429" s="41">
        <v>30</v>
      </c>
      <c r="F429" s="41">
        <v>30</v>
      </c>
    </row>
    <row r="430" spans="1:7" ht="25.5" x14ac:dyDescent="0.2">
      <c r="A430" s="21" t="s">
        <v>97</v>
      </c>
      <c r="B430" s="16"/>
      <c r="C430" s="103" t="s">
        <v>288</v>
      </c>
      <c r="D430" s="41">
        <f t="shared" ref="D430:F430" si="212">D431</f>
        <v>125</v>
      </c>
      <c r="E430" s="41">
        <f t="shared" si="212"/>
        <v>5</v>
      </c>
      <c r="F430" s="41">
        <f t="shared" si="212"/>
        <v>5</v>
      </c>
    </row>
    <row r="431" spans="1:7" ht="38.25" x14ac:dyDescent="0.2">
      <c r="A431" s="21" t="s">
        <v>97</v>
      </c>
      <c r="B431" s="85" t="s">
        <v>327</v>
      </c>
      <c r="C431" s="103" t="s">
        <v>328</v>
      </c>
      <c r="D431" s="41">
        <v>125</v>
      </c>
      <c r="E431" s="41">
        <v>5</v>
      </c>
      <c r="F431" s="41">
        <v>5</v>
      </c>
    </row>
    <row r="432" spans="1:7" ht="38.25" x14ac:dyDescent="0.2">
      <c r="A432" s="52" t="s">
        <v>98</v>
      </c>
      <c r="B432" s="47"/>
      <c r="C432" s="48" t="s">
        <v>618</v>
      </c>
      <c r="D432" s="98">
        <f>D433+D438+D441</f>
        <v>1513.8</v>
      </c>
      <c r="E432" s="98">
        <f>E433+E438+E441</f>
        <v>1127.2</v>
      </c>
      <c r="F432" s="98">
        <f>F433+F438+F441</f>
        <v>1127.2</v>
      </c>
    </row>
    <row r="433" spans="1:6" ht="25.5" x14ac:dyDescent="0.2">
      <c r="A433" s="21" t="s">
        <v>375</v>
      </c>
      <c r="B433" s="47"/>
      <c r="C433" s="105" t="s">
        <v>376</v>
      </c>
      <c r="D433" s="98">
        <f t="shared" ref="D433:E433" si="213">D434+D436</f>
        <v>1013.8</v>
      </c>
      <c r="E433" s="98">
        <f t="shared" si="213"/>
        <v>434</v>
      </c>
      <c r="F433" s="98">
        <f t="shared" ref="F433" si="214">F434+F436</f>
        <v>434</v>
      </c>
    </row>
    <row r="434" spans="1:6" ht="38.25" x14ac:dyDescent="0.2">
      <c r="A434" s="80" t="s">
        <v>99</v>
      </c>
      <c r="B434" s="16"/>
      <c r="C434" s="103" t="s">
        <v>286</v>
      </c>
      <c r="D434" s="41">
        <f t="shared" ref="D434:F434" si="215">D435</f>
        <v>683.8</v>
      </c>
      <c r="E434" s="41">
        <f t="shared" si="215"/>
        <v>334</v>
      </c>
      <c r="F434" s="41">
        <f t="shared" si="215"/>
        <v>334</v>
      </c>
    </row>
    <row r="435" spans="1:6" ht="38.25" x14ac:dyDescent="0.2">
      <c r="A435" s="80" t="s">
        <v>99</v>
      </c>
      <c r="B435" s="85" t="s">
        <v>327</v>
      </c>
      <c r="C435" s="103" t="s">
        <v>328</v>
      </c>
      <c r="D435" s="41">
        <v>683.8</v>
      </c>
      <c r="E435" s="39">
        <v>334</v>
      </c>
      <c r="F435" s="39">
        <v>334</v>
      </c>
    </row>
    <row r="436" spans="1:6" ht="76.5" x14ac:dyDescent="0.2">
      <c r="A436" s="80" t="s">
        <v>100</v>
      </c>
      <c r="B436" s="16"/>
      <c r="C436" s="103" t="s">
        <v>287</v>
      </c>
      <c r="D436" s="41">
        <f t="shared" ref="D436:F436" si="216">D437</f>
        <v>330</v>
      </c>
      <c r="E436" s="41">
        <f t="shared" si="216"/>
        <v>100</v>
      </c>
      <c r="F436" s="41">
        <f t="shared" si="216"/>
        <v>100</v>
      </c>
    </row>
    <row r="437" spans="1:6" ht="38.25" x14ac:dyDescent="0.2">
      <c r="A437" s="80" t="s">
        <v>100</v>
      </c>
      <c r="B437" s="85" t="s">
        <v>327</v>
      </c>
      <c r="C437" s="103" t="s">
        <v>328</v>
      </c>
      <c r="D437" s="41">
        <v>330</v>
      </c>
      <c r="E437" s="41">
        <v>100</v>
      </c>
      <c r="F437" s="41">
        <v>100</v>
      </c>
    </row>
    <row r="438" spans="1:6" ht="38.25" x14ac:dyDescent="0.2">
      <c r="A438" s="21" t="s">
        <v>561</v>
      </c>
      <c r="B438" s="47"/>
      <c r="C438" s="105" t="s">
        <v>391</v>
      </c>
      <c r="D438" s="41">
        <f t="shared" ref="D438:F438" si="217">D439</f>
        <v>500</v>
      </c>
      <c r="E438" s="41">
        <f t="shared" si="217"/>
        <v>393.2</v>
      </c>
      <c r="F438" s="41">
        <f t="shared" si="217"/>
        <v>393.2</v>
      </c>
    </row>
    <row r="439" spans="1:6" ht="25.5" x14ac:dyDescent="0.2">
      <c r="A439" s="80" t="s">
        <v>560</v>
      </c>
      <c r="B439" s="16"/>
      <c r="C439" s="103" t="s">
        <v>309</v>
      </c>
      <c r="D439" s="41">
        <f>D440</f>
        <v>500</v>
      </c>
      <c r="E439" s="41">
        <f>E440</f>
        <v>393.2</v>
      </c>
      <c r="F439" s="41">
        <f>F440</f>
        <v>393.2</v>
      </c>
    </row>
    <row r="440" spans="1:6" ht="38.25" x14ac:dyDescent="0.2">
      <c r="A440" s="80" t="s">
        <v>560</v>
      </c>
      <c r="B440" s="85" t="s">
        <v>327</v>
      </c>
      <c r="C440" s="103" t="s">
        <v>328</v>
      </c>
      <c r="D440" s="41">
        <v>500</v>
      </c>
      <c r="E440" s="41">
        <v>393.2</v>
      </c>
      <c r="F440" s="41">
        <v>393.2</v>
      </c>
    </row>
    <row r="441" spans="1:6" ht="39.75" customHeight="1" x14ac:dyDescent="0.2">
      <c r="A441" s="21" t="s">
        <v>562</v>
      </c>
      <c r="B441" s="47"/>
      <c r="C441" s="105" t="s">
        <v>378</v>
      </c>
      <c r="D441" s="41">
        <f t="shared" ref="D441:F442" si="218">D442</f>
        <v>0</v>
      </c>
      <c r="E441" s="41">
        <f t="shared" si="218"/>
        <v>300</v>
      </c>
      <c r="F441" s="41">
        <f t="shared" si="218"/>
        <v>300</v>
      </c>
    </row>
    <row r="442" spans="1:6" ht="38.25" x14ac:dyDescent="0.2">
      <c r="A442" s="80" t="s">
        <v>563</v>
      </c>
      <c r="B442" s="16"/>
      <c r="C442" s="103" t="s">
        <v>379</v>
      </c>
      <c r="D442" s="41">
        <f t="shared" si="218"/>
        <v>0</v>
      </c>
      <c r="E442" s="41">
        <f t="shared" si="218"/>
        <v>300</v>
      </c>
      <c r="F442" s="41">
        <f t="shared" si="218"/>
        <v>300</v>
      </c>
    </row>
    <row r="443" spans="1:6" ht="38.25" x14ac:dyDescent="0.2">
      <c r="A443" s="80" t="s">
        <v>563</v>
      </c>
      <c r="B443" s="85" t="s">
        <v>327</v>
      </c>
      <c r="C443" s="103" t="s">
        <v>328</v>
      </c>
      <c r="D443" s="41">
        <v>0</v>
      </c>
      <c r="E443" s="41">
        <v>300</v>
      </c>
      <c r="F443" s="41">
        <v>300</v>
      </c>
    </row>
    <row r="444" spans="1:6" ht="51.75" x14ac:dyDescent="0.25">
      <c r="A444" s="73" t="s">
        <v>48</v>
      </c>
      <c r="B444" s="3"/>
      <c r="C444" s="64" t="s">
        <v>565</v>
      </c>
      <c r="D444" s="59">
        <f>D445+D457</f>
        <v>16957.400000000001</v>
      </c>
      <c r="E444" s="59">
        <f>E445+E457</f>
        <v>9030.2999999999993</v>
      </c>
      <c r="F444" s="59">
        <f>F445+F457</f>
        <v>10346.799999999999</v>
      </c>
    </row>
    <row r="445" spans="1:6" ht="26.25" x14ac:dyDescent="0.25">
      <c r="A445" s="52" t="s">
        <v>49</v>
      </c>
      <c r="B445" s="3"/>
      <c r="C445" s="46" t="s">
        <v>135</v>
      </c>
      <c r="D445" s="41">
        <f>D446+D449+D454</f>
        <v>13227.2</v>
      </c>
      <c r="E445" s="41">
        <f>E446+E449+E454</f>
        <v>5350.1</v>
      </c>
      <c r="F445" s="41">
        <f>F446+F449+F454</f>
        <v>6666.6</v>
      </c>
    </row>
    <row r="446" spans="1:6" ht="26.25" x14ac:dyDescent="0.25">
      <c r="A446" s="21" t="s">
        <v>420</v>
      </c>
      <c r="B446" s="3"/>
      <c r="C446" s="116" t="s">
        <v>421</v>
      </c>
      <c r="D446" s="41">
        <f>D447</f>
        <v>629.20000000000005</v>
      </c>
      <c r="E446" s="41">
        <f t="shared" ref="E446:F446" si="219">E447</f>
        <v>629.20000000000005</v>
      </c>
      <c r="F446" s="41">
        <f t="shared" si="219"/>
        <v>419.5</v>
      </c>
    </row>
    <row r="447" spans="1:6" ht="39" x14ac:dyDescent="0.25">
      <c r="A447" s="21" t="s">
        <v>486</v>
      </c>
      <c r="B447" s="3"/>
      <c r="C447" s="135" t="s">
        <v>306</v>
      </c>
      <c r="D447" s="41">
        <f t="shared" ref="D447:F447" si="220">D448</f>
        <v>629.20000000000005</v>
      </c>
      <c r="E447" s="41">
        <f t="shared" si="220"/>
        <v>629.20000000000005</v>
      </c>
      <c r="F447" s="41">
        <f t="shared" si="220"/>
        <v>419.5</v>
      </c>
    </row>
    <row r="448" spans="1:6" x14ac:dyDescent="0.2">
      <c r="A448" s="21" t="s">
        <v>486</v>
      </c>
      <c r="B448" s="85" t="s">
        <v>386</v>
      </c>
      <c r="C448" s="108" t="s">
        <v>385</v>
      </c>
      <c r="D448" s="41">
        <v>629.20000000000005</v>
      </c>
      <c r="E448" s="41">
        <v>629.20000000000005</v>
      </c>
      <c r="F448" s="41">
        <v>419.5</v>
      </c>
    </row>
    <row r="449" spans="1:6" ht="76.5" x14ac:dyDescent="0.2">
      <c r="A449" s="21" t="s">
        <v>422</v>
      </c>
      <c r="B449" s="35"/>
      <c r="C449" s="102" t="s">
        <v>478</v>
      </c>
      <c r="D449" s="104">
        <f t="shared" ref="D449:F449" si="221">D450+D452</f>
        <v>9787.7000000000007</v>
      </c>
      <c r="E449" s="104">
        <f t="shared" si="221"/>
        <v>2261.9</v>
      </c>
      <c r="F449" s="104">
        <f t="shared" si="221"/>
        <v>3392.9</v>
      </c>
    </row>
    <row r="450" spans="1:6" ht="51" x14ac:dyDescent="0.2">
      <c r="A450" s="80">
        <v>1310210820</v>
      </c>
      <c r="B450" s="16"/>
      <c r="C450" s="103" t="s">
        <v>245</v>
      </c>
      <c r="D450" s="39">
        <f t="shared" ref="D450:F450" si="222">D451</f>
        <v>2936.3</v>
      </c>
      <c r="E450" s="39">
        <f t="shared" si="222"/>
        <v>0</v>
      </c>
      <c r="F450" s="39">
        <f t="shared" si="222"/>
        <v>1131</v>
      </c>
    </row>
    <row r="451" spans="1:6" x14ac:dyDescent="0.2">
      <c r="A451" s="80">
        <v>1310210820</v>
      </c>
      <c r="B451" s="85" t="s">
        <v>386</v>
      </c>
      <c r="C451" s="108" t="s">
        <v>385</v>
      </c>
      <c r="D451" s="39">
        <v>2936.3</v>
      </c>
      <c r="E451" s="39">
        <f>978.8-978.8</f>
        <v>0</v>
      </c>
      <c r="F451" s="39">
        <v>1131</v>
      </c>
    </row>
    <row r="452" spans="1:6" ht="38.25" x14ac:dyDescent="0.2">
      <c r="A452" s="80" t="s">
        <v>619</v>
      </c>
      <c r="B452" s="16"/>
      <c r="C452" s="103" t="s">
        <v>497</v>
      </c>
      <c r="D452" s="39">
        <f t="shared" ref="D452:F452" si="223">D453</f>
        <v>6851.4</v>
      </c>
      <c r="E452" s="39">
        <f t="shared" si="223"/>
        <v>2261.9</v>
      </c>
      <c r="F452" s="39">
        <f t="shared" si="223"/>
        <v>2261.9</v>
      </c>
    </row>
    <row r="453" spans="1:6" x14ac:dyDescent="0.2">
      <c r="A453" s="80" t="s">
        <v>619</v>
      </c>
      <c r="B453" s="85" t="s">
        <v>386</v>
      </c>
      <c r="C453" s="108" t="s">
        <v>385</v>
      </c>
      <c r="D453" s="39">
        <v>6851.4</v>
      </c>
      <c r="E453" s="39">
        <v>2261.9</v>
      </c>
      <c r="F453" s="39">
        <v>2261.9</v>
      </c>
    </row>
    <row r="454" spans="1:6" ht="25.5" x14ac:dyDescent="0.2">
      <c r="A454" s="21" t="s">
        <v>473</v>
      </c>
      <c r="B454" s="85"/>
      <c r="C454" s="116" t="s">
        <v>559</v>
      </c>
      <c r="D454" s="41">
        <f t="shared" ref="D454:F454" si="224">D455</f>
        <v>2810.3</v>
      </c>
      <c r="E454" s="41">
        <f t="shared" si="224"/>
        <v>2459</v>
      </c>
      <c r="F454" s="41">
        <f t="shared" si="224"/>
        <v>2854.2</v>
      </c>
    </row>
    <row r="455" spans="1:6" ht="51" x14ac:dyDescent="0.2">
      <c r="A455" s="74" t="s">
        <v>558</v>
      </c>
      <c r="B455" s="16"/>
      <c r="C455" s="103" t="s">
        <v>514</v>
      </c>
      <c r="D455" s="99">
        <f t="shared" ref="D455:F455" si="225">D456</f>
        <v>2810.3</v>
      </c>
      <c r="E455" s="99">
        <f t="shared" si="225"/>
        <v>2459</v>
      </c>
      <c r="F455" s="99">
        <f t="shared" si="225"/>
        <v>2854.2</v>
      </c>
    </row>
    <row r="456" spans="1:6" ht="26.25" customHeight="1" x14ac:dyDescent="0.2">
      <c r="A456" s="74" t="s">
        <v>558</v>
      </c>
      <c r="B456" s="85" t="s">
        <v>400</v>
      </c>
      <c r="C456" s="103" t="s">
        <v>387</v>
      </c>
      <c r="D456" s="99">
        <v>2810.3</v>
      </c>
      <c r="E456" s="99">
        <v>2459</v>
      </c>
      <c r="F456" s="99">
        <v>2854.2</v>
      </c>
    </row>
    <row r="457" spans="1:6" ht="25.5" x14ac:dyDescent="0.2">
      <c r="A457" s="52" t="s">
        <v>50</v>
      </c>
      <c r="B457" s="16"/>
      <c r="C457" s="46" t="s">
        <v>132</v>
      </c>
      <c r="D457" s="98">
        <f t="shared" ref="D457:F457" si="226">D458+D461+D464</f>
        <v>3730.2</v>
      </c>
      <c r="E457" s="98">
        <f t="shared" si="226"/>
        <v>3680.2</v>
      </c>
      <c r="F457" s="98">
        <f t="shared" si="226"/>
        <v>3680.2</v>
      </c>
    </row>
    <row r="458" spans="1:6" ht="38.25" x14ac:dyDescent="0.2">
      <c r="A458" s="21" t="s">
        <v>423</v>
      </c>
      <c r="B458" s="16"/>
      <c r="C458" s="116" t="s">
        <v>424</v>
      </c>
      <c r="D458" s="104">
        <f t="shared" ref="D458:F459" si="227">D459</f>
        <v>200</v>
      </c>
      <c r="E458" s="104">
        <f t="shared" si="227"/>
        <v>200</v>
      </c>
      <c r="F458" s="104">
        <f t="shared" si="227"/>
        <v>200</v>
      </c>
    </row>
    <row r="459" spans="1:6" ht="38.25" x14ac:dyDescent="0.2">
      <c r="A459" s="80" t="s">
        <v>222</v>
      </c>
      <c r="B459" s="16"/>
      <c r="C459" s="103" t="s">
        <v>246</v>
      </c>
      <c r="D459" s="41">
        <f t="shared" si="227"/>
        <v>200</v>
      </c>
      <c r="E459" s="41">
        <f t="shared" si="227"/>
        <v>200</v>
      </c>
      <c r="F459" s="41">
        <f t="shared" si="227"/>
        <v>200</v>
      </c>
    </row>
    <row r="460" spans="1:6" x14ac:dyDescent="0.2">
      <c r="A460" s="80" t="s">
        <v>222</v>
      </c>
      <c r="B460" s="16" t="s">
        <v>133</v>
      </c>
      <c r="C460" s="103" t="s">
        <v>134</v>
      </c>
      <c r="D460" s="41">
        <v>200</v>
      </c>
      <c r="E460" s="41">
        <v>200</v>
      </c>
      <c r="F460" s="41">
        <v>200</v>
      </c>
    </row>
    <row r="461" spans="1:6" ht="51" x14ac:dyDescent="0.2">
      <c r="A461" s="21" t="s">
        <v>425</v>
      </c>
      <c r="B461" s="16"/>
      <c r="C461" s="116" t="s">
        <v>474</v>
      </c>
      <c r="D461" s="41">
        <f t="shared" ref="D461:F462" si="228">D462</f>
        <v>638</v>
      </c>
      <c r="E461" s="41">
        <f t="shared" si="228"/>
        <v>588</v>
      </c>
      <c r="F461" s="41">
        <f t="shared" si="228"/>
        <v>588</v>
      </c>
    </row>
    <row r="462" spans="1:6" ht="51" x14ac:dyDescent="0.2">
      <c r="A462" s="80" t="s">
        <v>223</v>
      </c>
      <c r="B462" s="16"/>
      <c r="C462" s="103" t="s">
        <v>3</v>
      </c>
      <c r="D462" s="41">
        <f t="shared" si="228"/>
        <v>638</v>
      </c>
      <c r="E462" s="41">
        <f t="shared" si="228"/>
        <v>588</v>
      </c>
      <c r="F462" s="41">
        <f t="shared" si="228"/>
        <v>588</v>
      </c>
    </row>
    <row r="463" spans="1:6" ht="63.75" x14ac:dyDescent="0.2">
      <c r="A463" s="80" t="s">
        <v>223</v>
      </c>
      <c r="B463" s="16" t="s">
        <v>24</v>
      </c>
      <c r="C463" s="105" t="s">
        <v>678</v>
      </c>
      <c r="D463" s="41">
        <v>638</v>
      </c>
      <c r="E463" s="41">
        <v>588</v>
      </c>
      <c r="F463" s="41">
        <v>588</v>
      </c>
    </row>
    <row r="464" spans="1:6" ht="26.25" x14ac:dyDescent="0.25">
      <c r="A464" s="21" t="s">
        <v>428</v>
      </c>
      <c r="B464" s="3"/>
      <c r="C464" s="116" t="s">
        <v>429</v>
      </c>
      <c r="D464" s="104">
        <f t="shared" ref="D464:F465" si="229">D465</f>
        <v>2892.2</v>
      </c>
      <c r="E464" s="104">
        <f t="shared" si="229"/>
        <v>2892.2</v>
      </c>
      <c r="F464" s="104">
        <f t="shared" si="229"/>
        <v>2892.2</v>
      </c>
    </row>
    <row r="465" spans="1:6" ht="26.25" x14ac:dyDescent="0.25">
      <c r="A465" s="80" t="s">
        <v>221</v>
      </c>
      <c r="B465" s="3"/>
      <c r="C465" s="167" t="s">
        <v>687</v>
      </c>
      <c r="D465" s="41">
        <f t="shared" si="229"/>
        <v>2892.2</v>
      </c>
      <c r="E465" s="41">
        <f t="shared" si="229"/>
        <v>2892.2</v>
      </c>
      <c r="F465" s="41">
        <f t="shared" si="229"/>
        <v>2892.2</v>
      </c>
    </row>
    <row r="466" spans="1:6" ht="25.5" x14ac:dyDescent="0.2">
      <c r="A466" s="80" t="s">
        <v>221</v>
      </c>
      <c r="B466" s="85" t="s">
        <v>426</v>
      </c>
      <c r="C466" s="103" t="s">
        <v>427</v>
      </c>
      <c r="D466" s="39">
        <v>2892.2</v>
      </c>
      <c r="E466" s="39">
        <v>2892.2</v>
      </c>
      <c r="F466" s="39">
        <v>2892.2</v>
      </c>
    </row>
    <row r="467" spans="1:6" ht="51" x14ac:dyDescent="0.2">
      <c r="A467" s="76">
        <v>1400000000</v>
      </c>
      <c r="B467" s="16"/>
      <c r="C467" s="53" t="s">
        <v>744</v>
      </c>
      <c r="D467" s="101">
        <f t="shared" ref="D467:F467" si="230">D468</f>
        <v>11825.5</v>
      </c>
      <c r="E467" s="101">
        <f t="shared" si="230"/>
        <v>717.4</v>
      </c>
      <c r="F467" s="101">
        <f t="shared" si="230"/>
        <v>717.4</v>
      </c>
    </row>
    <row r="468" spans="1:6" ht="76.5" x14ac:dyDescent="0.2">
      <c r="A468" s="75">
        <v>1410000000</v>
      </c>
      <c r="B468" s="16"/>
      <c r="C468" s="48" t="s">
        <v>335</v>
      </c>
      <c r="D468" s="98">
        <f>D469+D476</f>
        <v>11825.5</v>
      </c>
      <c r="E468" s="98">
        <f>E469+E476</f>
        <v>717.4</v>
      </c>
      <c r="F468" s="98">
        <f>F469+F476</f>
        <v>717.4</v>
      </c>
    </row>
    <row r="469" spans="1:6" ht="102" x14ac:dyDescent="0.2">
      <c r="A469" s="74">
        <v>1410100000</v>
      </c>
      <c r="B469" s="16"/>
      <c r="C469" s="103" t="s">
        <v>688</v>
      </c>
      <c r="D469" s="41">
        <f t="shared" ref="D469:E469" si="231">D470+D472+D474</f>
        <v>6078</v>
      </c>
      <c r="E469" s="41">
        <f t="shared" si="231"/>
        <v>478.3</v>
      </c>
      <c r="F469" s="41">
        <f t="shared" ref="F469" si="232">F470+F472+F474</f>
        <v>478.3</v>
      </c>
    </row>
    <row r="470" spans="1:6" ht="38.25" x14ac:dyDescent="0.2">
      <c r="A470" s="74" t="s">
        <v>645</v>
      </c>
      <c r="B470" s="16"/>
      <c r="C470" s="103" t="s">
        <v>511</v>
      </c>
      <c r="D470" s="41">
        <f t="shared" ref="D470:F470" si="233">D471</f>
        <v>5634.9</v>
      </c>
      <c r="E470" s="41">
        <f t="shared" si="233"/>
        <v>478.3</v>
      </c>
      <c r="F470" s="41">
        <f t="shared" si="233"/>
        <v>478.3</v>
      </c>
    </row>
    <row r="471" spans="1:6" ht="38.25" x14ac:dyDescent="0.2">
      <c r="A471" s="74" t="s">
        <v>645</v>
      </c>
      <c r="B471" s="85" t="s">
        <v>327</v>
      </c>
      <c r="C471" s="103" t="s">
        <v>328</v>
      </c>
      <c r="D471" s="41">
        <v>5634.9</v>
      </c>
      <c r="E471" s="41">
        <v>478.3</v>
      </c>
      <c r="F471" s="41">
        <v>478.3</v>
      </c>
    </row>
    <row r="472" spans="1:6" ht="25.5" x14ac:dyDescent="0.2">
      <c r="A472" s="74" t="s">
        <v>701</v>
      </c>
      <c r="B472" s="85"/>
      <c r="C472" s="103" t="s">
        <v>702</v>
      </c>
      <c r="D472" s="41">
        <f t="shared" ref="D472:F472" si="234">D473</f>
        <v>313</v>
      </c>
      <c r="E472" s="41">
        <f t="shared" si="234"/>
        <v>0</v>
      </c>
      <c r="F472" s="41">
        <f t="shared" si="234"/>
        <v>0</v>
      </c>
    </row>
    <row r="473" spans="1:6" ht="38.25" x14ac:dyDescent="0.2">
      <c r="A473" s="74" t="s">
        <v>701</v>
      </c>
      <c r="B473" s="85" t="s">
        <v>327</v>
      </c>
      <c r="C473" s="103" t="s">
        <v>328</v>
      </c>
      <c r="D473" s="41">
        <v>313</v>
      </c>
      <c r="E473" s="41">
        <v>0</v>
      </c>
      <c r="F473" s="41">
        <v>0</v>
      </c>
    </row>
    <row r="474" spans="1:6" ht="51" x14ac:dyDescent="0.2">
      <c r="A474" s="74" t="s">
        <v>727</v>
      </c>
      <c r="B474" s="85"/>
      <c r="C474" s="103" t="s">
        <v>728</v>
      </c>
      <c r="D474" s="41">
        <f t="shared" ref="D474:F474" si="235">D475</f>
        <v>130.1</v>
      </c>
      <c r="E474" s="41">
        <f t="shared" si="235"/>
        <v>0</v>
      </c>
      <c r="F474" s="41">
        <f t="shared" si="235"/>
        <v>0</v>
      </c>
    </row>
    <row r="475" spans="1:6" ht="38.25" x14ac:dyDescent="0.2">
      <c r="A475" s="74" t="s">
        <v>727</v>
      </c>
      <c r="B475" s="85" t="s">
        <v>327</v>
      </c>
      <c r="C475" s="103" t="s">
        <v>328</v>
      </c>
      <c r="D475" s="41">
        <v>130.1</v>
      </c>
      <c r="E475" s="41">
        <v>0</v>
      </c>
      <c r="F475" s="41">
        <v>0</v>
      </c>
    </row>
    <row r="476" spans="1:6" ht="89.25" x14ac:dyDescent="0.2">
      <c r="A476" s="74">
        <v>1410200000</v>
      </c>
      <c r="B476" s="16"/>
      <c r="C476" s="103" t="s">
        <v>689</v>
      </c>
      <c r="D476" s="41">
        <f t="shared" ref="D476:E476" si="236">D477+D479+D481+D483+D485</f>
        <v>5747.5</v>
      </c>
      <c r="E476" s="41">
        <f t="shared" si="236"/>
        <v>239.1</v>
      </c>
      <c r="F476" s="41">
        <f t="shared" ref="F476" si="237">F477+F479+F481+F483+F485</f>
        <v>239.1</v>
      </c>
    </row>
    <row r="477" spans="1:6" ht="25.5" x14ac:dyDescent="0.2">
      <c r="A477" s="74" t="s">
        <v>646</v>
      </c>
      <c r="B477" s="16"/>
      <c r="C477" s="103" t="s">
        <v>513</v>
      </c>
      <c r="D477" s="41">
        <f t="shared" ref="D477:F477" si="238">D478</f>
        <v>5331.5</v>
      </c>
      <c r="E477" s="41">
        <f t="shared" si="238"/>
        <v>239.1</v>
      </c>
      <c r="F477" s="41">
        <f t="shared" si="238"/>
        <v>239.1</v>
      </c>
    </row>
    <row r="478" spans="1:6" ht="38.25" x14ac:dyDescent="0.2">
      <c r="A478" s="74" t="s">
        <v>646</v>
      </c>
      <c r="B478" s="85" t="s">
        <v>327</v>
      </c>
      <c r="C478" s="103" t="s">
        <v>328</v>
      </c>
      <c r="D478" s="41">
        <v>5331.5</v>
      </c>
      <c r="E478" s="41">
        <v>239.1</v>
      </c>
      <c r="F478" s="41">
        <v>239.1</v>
      </c>
    </row>
    <row r="479" spans="1:6" ht="25.5" x14ac:dyDescent="0.2">
      <c r="A479" s="74" t="s">
        <v>729</v>
      </c>
      <c r="B479" s="85"/>
      <c r="C479" s="103" t="s">
        <v>702</v>
      </c>
      <c r="D479" s="41">
        <f t="shared" ref="D479:F479" si="239">D480</f>
        <v>416</v>
      </c>
      <c r="E479" s="41">
        <f t="shared" si="239"/>
        <v>0</v>
      </c>
      <c r="F479" s="41">
        <f t="shared" si="239"/>
        <v>0</v>
      </c>
    </row>
    <row r="480" spans="1:6" ht="38.25" x14ac:dyDescent="0.2">
      <c r="A480" s="74" t="s">
        <v>729</v>
      </c>
      <c r="B480" s="85" t="s">
        <v>327</v>
      </c>
      <c r="C480" s="103" t="s">
        <v>328</v>
      </c>
      <c r="D480" s="41">
        <v>416</v>
      </c>
      <c r="E480" s="41">
        <v>0</v>
      </c>
      <c r="F480" s="41">
        <v>0</v>
      </c>
    </row>
    <row r="481" spans="1:7" ht="51" x14ac:dyDescent="0.2">
      <c r="A481" s="74" t="s">
        <v>652</v>
      </c>
      <c r="B481" s="16"/>
      <c r="C481" s="103" t="s">
        <v>653</v>
      </c>
      <c r="D481" s="41">
        <f t="shared" ref="D481:F481" si="240">D482</f>
        <v>0</v>
      </c>
      <c r="E481" s="41">
        <f t="shared" si="240"/>
        <v>0</v>
      </c>
      <c r="F481" s="41">
        <f t="shared" si="240"/>
        <v>0</v>
      </c>
    </row>
    <row r="482" spans="1:7" ht="38.25" x14ac:dyDescent="0.2">
      <c r="A482" s="74" t="s">
        <v>652</v>
      </c>
      <c r="B482" s="85" t="s">
        <v>327</v>
      </c>
      <c r="C482" s="103" t="s">
        <v>328</v>
      </c>
      <c r="D482" s="41">
        <v>0</v>
      </c>
      <c r="E482" s="41">
        <v>0</v>
      </c>
      <c r="F482" s="41">
        <v>0</v>
      </c>
    </row>
    <row r="483" spans="1:7" ht="25.5" x14ac:dyDescent="0.2">
      <c r="A483" s="74">
        <v>1410211180</v>
      </c>
      <c r="B483" s="85"/>
      <c r="C483" s="103" t="s">
        <v>676</v>
      </c>
      <c r="D483" s="41">
        <f t="shared" ref="D483:F483" si="241">D484</f>
        <v>0</v>
      </c>
      <c r="E483" s="41">
        <f t="shared" si="241"/>
        <v>0</v>
      </c>
      <c r="F483" s="41">
        <f t="shared" si="241"/>
        <v>0</v>
      </c>
    </row>
    <row r="484" spans="1:7" ht="38.25" x14ac:dyDescent="0.2">
      <c r="A484" s="74">
        <v>1410211180</v>
      </c>
      <c r="B484" s="85" t="s">
        <v>327</v>
      </c>
      <c r="C484" s="103" t="s">
        <v>328</v>
      </c>
      <c r="D484" s="41">
        <v>0</v>
      </c>
      <c r="E484" s="41">
        <v>0</v>
      </c>
      <c r="F484" s="41">
        <v>0</v>
      </c>
    </row>
    <row r="485" spans="1:7" ht="25.5" x14ac:dyDescent="0.2">
      <c r="A485" s="74" t="s">
        <v>690</v>
      </c>
      <c r="B485" s="85"/>
      <c r="C485" s="103" t="s">
        <v>691</v>
      </c>
      <c r="D485" s="41">
        <f t="shared" ref="D485:F485" si="242">D486</f>
        <v>0</v>
      </c>
      <c r="E485" s="41">
        <f t="shared" si="242"/>
        <v>0</v>
      </c>
      <c r="F485" s="41">
        <f t="shared" si="242"/>
        <v>0</v>
      </c>
    </row>
    <row r="486" spans="1:7" ht="38.25" x14ac:dyDescent="0.2">
      <c r="A486" s="74" t="s">
        <v>690</v>
      </c>
      <c r="B486" s="85" t="s">
        <v>327</v>
      </c>
      <c r="C486" s="103" t="s">
        <v>328</v>
      </c>
      <c r="D486" s="41">
        <v>0</v>
      </c>
      <c r="E486" s="41">
        <v>0</v>
      </c>
      <c r="F486" s="41">
        <v>0</v>
      </c>
    </row>
    <row r="487" spans="1:7" ht="51.75" x14ac:dyDescent="0.25">
      <c r="A487" s="73" t="s">
        <v>349</v>
      </c>
      <c r="B487" s="16"/>
      <c r="C487" s="64" t="s">
        <v>541</v>
      </c>
      <c r="D487" s="59">
        <f t="shared" ref="D487:F488" si="243">D488</f>
        <v>7162.0999999999995</v>
      </c>
      <c r="E487" s="59">
        <f t="shared" si="243"/>
        <v>4999.2</v>
      </c>
      <c r="F487" s="59">
        <f t="shared" si="243"/>
        <v>4992.3</v>
      </c>
      <c r="G487" s="109"/>
    </row>
    <row r="488" spans="1:7" ht="38.25" x14ac:dyDescent="0.2">
      <c r="A488" s="52" t="s">
        <v>350</v>
      </c>
      <c r="B488" s="47"/>
      <c r="C488" s="48" t="s">
        <v>351</v>
      </c>
      <c r="D488" s="98">
        <f t="shared" si="243"/>
        <v>7162.0999999999995</v>
      </c>
      <c r="E488" s="98">
        <f t="shared" si="243"/>
        <v>4999.2</v>
      </c>
      <c r="F488" s="98">
        <f t="shared" si="243"/>
        <v>4992.3</v>
      </c>
      <c r="G488" s="109"/>
    </row>
    <row r="489" spans="1:7" ht="38.25" x14ac:dyDescent="0.2">
      <c r="A489" s="21" t="s">
        <v>352</v>
      </c>
      <c r="B489" s="85"/>
      <c r="C489" s="103" t="s">
        <v>353</v>
      </c>
      <c r="D489" s="41">
        <f>D490+D492+D494+D496+D498+D500+D502</f>
        <v>7162.0999999999995</v>
      </c>
      <c r="E489" s="41">
        <f t="shared" ref="E489:F489" si="244">E490+E492+E494+E496+E498+E500+E502</f>
        <v>4999.2</v>
      </c>
      <c r="F489" s="41">
        <f t="shared" si="244"/>
        <v>4992.3</v>
      </c>
      <c r="G489" s="109"/>
    </row>
    <row r="490" spans="1:7" ht="38.25" x14ac:dyDescent="0.2">
      <c r="A490" s="21" t="s">
        <v>354</v>
      </c>
      <c r="B490" s="85"/>
      <c r="C490" s="103" t="s">
        <v>629</v>
      </c>
      <c r="D490" s="41">
        <f t="shared" ref="D490:F490" si="245">D491</f>
        <v>2381.1999999999998</v>
      </c>
      <c r="E490" s="41">
        <f t="shared" si="245"/>
        <v>500</v>
      </c>
      <c r="F490" s="41">
        <f t="shared" si="245"/>
        <v>500</v>
      </c>
      <c r="G490" s="109"/>
    </row>
    <row r="491" spans="1:7" ht="38.25" x14ac:dyDescent="0.2">
      <c r="A491" s="21" t="s">
        <v>354</v>
      </c>
      <c r="B491" s="85" t="s">
        <v>327</v>
      </c>
      <c r="C491" s="103" t="s">
        <v>328</v>
      </c>
      <c r="D491" s="41">
        <v>2381.1999999999998</v>
      </c>
      <c r="E491" s="41">
        <v>500</v>
      </c>
      <c r="F491" s="41">
        <v>500</v>
      </c>
    </row>
    <row r="492" spans="1:7" ht="38.25" x14ac:dyDescent="0.2">
      <c r="A492" s="51" t="s">
        <v>654</v>
      </c>
      <c r="B492" s="85"/>
      <c r="C492" s="103" t="s">
        <v>647</v>
      </c>
      <c r="D492" s="41">
        <f t="shared" ref="D492:F492" si="246">D493</f>
        <v>844.8</v>
      </c>
      <c r="E492" s="41">
        <f t="shared" si="246"/>
        <v>844.8</v>
      </c>
      <c r="F492" s="41">
        <f t="shared" si="246"/>
        <v>843.5</v>
      </c>
    </row>
    <row r="493" spans="1:7" ht="38.25" x14ac:dyDescent="0.2">
      <c r="A493" s="51" t="s">
        <v>654</v>
      </c>
      <c r="B493" s="85" t="s">
        <v>327</v>
      </c>
      <c r="C493" s="103" t="s">
        <v>328</v>
      </c>
      <c r="D493" s="41">
        <v>844.8</v>
      </c>
      <c r="E493" s="41">
        <v>844.8</v>
      </c>
      <c r="F493" s="41">
        <v>843.5</v>
      </c>
    </row>
    <row r="494" spans="1:7" ht="51" x14ac:dyDescent="0.2">
      <c r="A494" s="51" t="s">
        <v>655</v>
      </c>
      <c r="B494" s="85"/>
      <c r="C494" s="103" t="s">
        <v>644</v>
      </c>
      <c r="D494" s="41">
        <f t="shared" ref="D494:F494" si="247">D495</f>
        <v>3379.4</v>
      </c>
      <c r="E494" s="41">
        <f t="shared" si="247"/>
        <v>3379.4</v>
      </c>
      <c r="F494" s="41">
        <f t="shared" si="247"/>
        <v>3373.8</v>
      </c>
    </row>
    <row r="495" spans="1:7" ht="38.25" x14ac:dyDescent="0.2">
      <c r="A495" s="51" t="s">
        <v>655</v>
      </c>
      <c r="B495" s="85" t="s">
        <v>327</v>
      </c>
      <c r="C495" s="103" t="s">
        <v>328</v>
      </c>
      <c r="D495" s="41">
        <v>3379.4</v>
      </c>
      <c r="E495" s="41">
        <v>3379.4</v>
      </c>
      <c r="F495" s="41">
        <v>3373.8</v>
      </c>
    </row>
    <row r="496" spans="1:7" x14ac:dyDescent="0.2">
      <c r="A496" s="21" t="s">
        <v>544</v>
      </c>
      <c r="B496" s="16"/>
      <c r="C496" s="103" t="s">
        <v>545</v>
      </c>
      <c r="D496" s="41">
        <f t="shared" ref="D496:F496" si="248">D497</f>
        <v>350</v>
      </c>
      <c r="E496" s="41">
        <f t="shared" si="248"/>
        <v>275</v>
      </c>
      <c r="F496" s="41">
        <f t="shared" si="248"/>
        <v>275</v>
      </c>
    </row>
    <row r="497" spans="1:6" ht="38.25" x14ac:dyDescent="0.2">
      <c r="A497" s="21" t="s">
        <v>544</v>
      </c>
      <c r="B497" s="85" t="s">
        <v>327</v>
      </c>
      <c r="C497" s="103" t="s">
        <v>328</v>
      </c>
      <c r="D497" s="41">
        <v>350</v>
      </c>
      <c r="E497" s="41">
        <v>275</v>
      </c>
      <c r="F497" s="41">
        <v>275</v>
      </c>
    </row>
    <row r="498" spans="1:6" ht="38.25" x14ac:dyDescent="0.2">
      <c r="A498" s="21" t="s">
        <v>666</v>
      </c>
      <c r="B498" s="16"/>
      <c r="C498" s="103" t="s">
        <v>667</v>
      </c>
      <c r="D498" s="99">
        <f t="shared" ref="D498:F500" si="249">D499</f>
        <v>16.3</v>
      </c>
      <c r="E498" s="99">
        <f t="shared" si="249"/>
        <v>0</v>
      </c>
      <c r="F498" s="99">
        <f t="shared" si="249"/>
        <v>0</v>
      </c>
    </row>
    <row r="499" spans="1:6" ht="38.25" x14ac:dyDescent="0.2">
      <c r="A499" s="21" t="s">
        <v>666</v>
      </c>
      <c r="B499" s="85" t="s">
        <v>327</v>
      </c>
      <c r="C499" s="103" t="s">
        <v>328</v>
      </c>
      <c r="D499" s="41">
        <v>16.3</v>
      </c>
      <c r="E499" s="41">
        <v>0</v>
      </c>
      <c r="F499" s="41">
        <v>0</v>
      </c>
    </row>
    <row r="500" spans="1:6" ht="25.5" x14ac:dyDescent="0.2">
      <c r="A500" s="21" t="s">
        <v>668</v>
      </c>
      <c r="B500" s="16"/>
      <c r="C500" s="103" t="s">
        <v>669</v>
      </c>
      <c r="D500" s="99">
        <f t="shared" si="249"/>
        <v>6</v>
      </c>
      <c r="E500" s="99">
        <f t="shared" si="249"/>
        <v>0</v>
      </c>
      <c r="F500" s="99">
        <f t="shared" si="249"/>
        <v>0</v>
      </c>
    </row>
    <row r="501" spans="1:6" ht="38.25" x14ac:dyDescent="0.2">
      <c r="A501" s="21" t="s">
        <v>668</v>
      </c>
      <c r="B501" s="85" t="s">
        <v>327</v>
      </c>
      <c r="C501" s="103" t="s">
        <v>328</v>
      </c>
      <c r="D501" s="41">
        <v>6</v>
      </c>
      <c r="E501" s="41">
        <v>0</v>
      </c>
      <c r="F501" s="41">
        <v>0</v>
      </c>
    </row>
    <row r="502" spans="1:6" ht="38.25" x14ac:dyDescent="0.2">
      <c r="A502" s="21" t="s">
        <v>876</v>
      </c>
      <c r="B502" s="85"/>
      <c r="C502" s="54" t="s">
        <v>877</v>
      </c>
      <c r="D502" s="41">
        <f>D503</f>
        <v>184.4</v>
      </c>
      <c r="E502" s="41">
        <f t="shared" ref="E502:F502" si="250">E503</f>
        <v>0</v>
      </c>
      <c r="F502" s="41">
        <f t="shared" si="250"/>
        <v>0</v>
      </c>
    </row>
    <row r="503" spans="1:6" ht="38.25" x14ac:dyDescent="0.2">
      <c r="A503" s="21" t="s">
        <v>876</v>
      </c>
      <c r="B503" s="85" t="s">
        <v>327</v>
      </c>
      <c r="C503" s="103" t="s">
        <v>328</v>
      </c>
      <c r="D503" s="41">
        <v>184.4</v>
      </c>
      <c r="E503" s="41">
        <v>0</v>
      </c>
      <c r="F503" s="41">
        <v>0</v>
      </c>
    </row>
    <row r="504" spans="1:6" ht="25.5" x14ac:dyDescent="0.2">
      <c r="A504" s="87">
        <v>9900000000</v>
      </c>
      <c r="B504" s="73"/>
      <c r="C504" s="158" t="s">
        <v>203</v>
      </c>
      <c r="D504" s="101">
        <f>D505+D508+D522+D534+D545+D559</f>
        <v>104798.1</v>
      </c>
      <c r="E504" s="101">
        <f>E505+E508+E522+E534+E545+E559</f>
        <v>101715.6</v>
      </c>
      <c r="F504" s="101">
        <f>F505+F508+F522+F534+F545+F559</f>
        <v>101591.1</v>
      </c>
    </row>
    <row r="505" spans="1:6" x14ac:dyDescent="0.2">
      <c r="A505" s="80">
        <v>9920000000</v>
      </c>
      <c r="B505" s="73"/>
      <c r="C505" s="173" t="s">
        <v>5</v>
      </c>
      <c r="D505" s="104">
        <f t="shared" ref="D505:F505" si="251">D506</f>
        <v>250</v>
      </c>
      <c r="E505" s="104">
        <f t="shared" si="251"/>
        <v>250</v>
      </c>
      <c r="F505" s="104">
        <f t="shared" si="251"/>
        <v>250</v>
      </c>
    </row>
    <row r="506" spans="1:6" ht="16.5" customHeight="1" x14ac:dyDescent="0.2">
      <c r="A506" s="80" t="s">
        <v>54</v>
      </c>
      <c r="B506" s="21"/>
      <c r="C506" s="105" t="s">
        <v>13</v>
      </c>
      <c r="D506" s="39">
        <f>SUM(D507:D507)</f>
        <v>250</v>
      </c>
      <c r="E506" s="39">
        <f>SUM(E507:E507)</f>
        <v>250</v>
      </c>
      <c r="F506" s="39">
        <f>SUM(F507:F507)</f>
        <v>250</v>
      </c>
    </row>
    <row r="507" spans="1:6" x14ac:dyDescent="0.2">
      <c r="A507" s="80" t="s">
        <v>54</v>
      </c>
      <c r="B507" s="16" t="s">
        <v>136</v>
      </c>
      <c r="C507" s="103" t="s">
        <v>137</v>
      </c>
      <c r="D507" s="39">
        <v>250</v>
      </c>
      <c r="E507" s="39">
        <v>250</v>
      </c>
      <c r="F507" s="39">
        <v>250</v>
      </c>
    </row>
    <row r="508" spans="1:6" ht="25.5" x14ac:dyDescent="0.2">
      <c r="A508" s="80">
        <v>9930000000</v>
      </c>
      <c r="B508" s="16"/>
      <c r="C508" s="22" t="s">
        <v>58</v>
      </c>
      <c r="D508" s="39">
        <f>D509+D512+D515+D517+D519</f>
        <v>2302.3000000000002</v>
      </c>
      <c r="E508" s="39">
        <f t="shared" ref="E508:F508" si="252">E509+E512+E515+E517+E519</f>
        <v>1802.6</v>
      </c>
      <c r="F508" s="39">
        <f t="shared" si="252"/>
        <v>1678.1000000000001</v>
      </c>
    </row>
    <row r="509" spans="1:6" ht="63.75" x14ac:dyDescent="0.2">
      <c r="A509" s="80">
        <v>9930010510</v>
      </c>
      <c r="B509" s="16"/>
      <c r="C509" s="105" t="s">
        <v>20</v>
      </c>
      <c r="D509" s="39">
        <f>D510+D511</f>
        <v>385.1</v>
      </c>
      <c r="E509" s="39">
        <f>E510+E511</f>
        <v>388.3</v>
      </c>
      <c r="F509" s="39">
        <f>F510+F511</f>
        <v>391.6</v>
      </c>
    </row>
    <row r="510" spans="1:6" ht="25.5" x14ac:dyDescent="0.2">
      <c r="A510" s="80">
        <v>9930010510</v>
      </c>
      <c r="B510" s="16" t="s">
        <v>105</v>
      </c>
      <c r="C510" s="108" t="s">
        <v>106</v>
      </c>
      <c r="D510" s="39">
        <v>375.5</v>
      </c>
      <c r="E510" s="39">
        <v>375.5</v>
      </c>
      <c r="F510" s="39">
        <v>375.5</v>
      </c>
    </row>
    <row r="511" spans="1:6" ht="38.25" x14ac:dyDescent="0.2">
      <c r="A511" s="80">
        <v>9930010510</v>
      </c>
      <c r="B511" s="85" t="s">
        <v>327</v>
      </c>
      <c r="C511" s="103" t="s">
        <v>328</v>
      </c>
      <c r="D511" s="39">
        <v>9.6</v>
      </c>
      <c r="E511" s="39">
        <v>12.8</v>
      </c>
      <c r="F511" s="39">
        <v>16.100000000000001</v>
      </c>
    </row>
    <row r="512" spans="1:6" ht="38.25" x14ac:dyDescent="0.2">
      <c r="A512" s="80">
        <v>9930010540</v>
      </c>
      <c r="B512" s="16"/>
      <c r="C512" s="105" t="s">
        <v>21</v>
      </c>
      <c r="D512" s="39">
        <f>D513+D514</f>
        <v>199.8</v>
      </c>
      <c r="E512" s="39">
        <f>E513+E514</f>
        <v>201.70000000000002</v>
      </c>
      <c r="F512" s="39">
        <f>F513+F514</f>
        <v>203.60000000000002</v>
      </c>
    </row>
    <row r="513" spans="1:6" ht="25.5" x14ac:dyDescent="0.2">
      <c r="A513" s="80">
        <v>9930010540</v>
      </c>
      <c r="B513" s="16" t="s">
        <v>105</v>
      </c>
      <c r="C513" s="108" t="s">
        <v>106</v>
      </c>
      <c r="D513" s="39">
        <v>171.3</v>
      </c>
      <c r="E513" s="39">
        <v>171.3</v>
      </c>
      <c r="F513" s="39">
        <v>171.3</v>
      </c>
    </row>
    <row r="514" spans="1:6" ht="38.25" x14ac:dyDescent="0.2">
      <c r="A514" s="80">
        <v>9930010540</v>
      </c>
      <c r="B514" s="85" t="s">
        <v>327</v>
      </c>
      <c r="C514" s="103" t="s">
        <v>328</v>
      </c>
      <c r="D514" s="39">
        <v>28.5</v>
      </c>
      <c r="E514" s="39">
        <v>30.4</v>
      </c>
      <c r="F514" s="39">
        <v>32.299999999999997</v>
      </c>
    </row>
    <row r="515" spans="1:6" ht="63.75" x14ac:dyDescent="0.2">
      <c r="A515" s="80">
        <v>9930051200</v>
      </c>
      <c r="B515" s="72"/>
      <c r="C515" s="54" t="s">
        <v>430</v>
      </c>
      <c r="D515" s="119">
        <f t="shared" ref="D515:F515" si="253">D516</f>
        <v>15.6</v>
      </c>
      <c r="E515" s="119">
        <f t="shared" si="253"/>
        <v>94.3</v>
      </c>
      <c r="F515" s="119">
        <f t="shared" si="253"/>
        <v>7.5</v>
      </c>
    </row>
    <row r="516" spans="1:6" ht="38.25" x14ac:dyDescent="0.2">
      <c r="A516" s="80">
        <v>9930051200</v>
      </c>
      <c r="B516" s="85" t="s">
        <v>327</v>
      </c>
      <c r="C516" s="103" t="s">
        <v>328</v>
      </c>
      <c r="D516" s="119">
        <v>15.6</v>
      </c>
      <c r="E516" s="119">
        <v>94.3</v>
      </c>
      <c r="F516" s="119">
        <v>7.5</v>
      </c>
    </row>
    <row r="517" spans="1:6" ht="25.5" x14ac:dyDescent="0.2">
      <c r="A517" s="80">
        <v>9930054690</v>
      </c>
      <c r="B517" s="85"/>
      <c r="C517" s="103" t="s">
        <v>880</v>
      </c>
      <c r="D517" s="39">
        <f>D518</f>
        <v>577.4</v>
      </c>
      <c r="E517" s="39">
        <f t="shared" ref="E517:F517" si="254">E518</f>
        <v>0</v>
      </c>
      <c r="F517" s="39">
        <f t="shared" si="254"/>
        <v>0</v>
      </c>
    </row>
    <row r="518" spans="1:6" ht="38.25" x14ac:dyDescent="0.2">
      <c r="A518" s="80">
        <v>9930054690</v>
      </c>
      <c r="B518" s="85" t="s">
        <v>327</v>
      </c>
      <c r="C518" s="103" t="s">
        <v>328</v>
      </c>
      <c r="D518" s="39">
        <v>577.4</v>
      </c>
      <c r="E518" s="39">
        <v>0</v>
      </c>
      <c r="F518" s="39">
        <v>0</v>
      </c>
    </row>
    <row r="519" spans="1:6" ht="38.25" customHeight="1" x14ac:dyDescent="0.2">
      <c r="A519" s="80">
        <v>9930059302</v>
      </c>
      <c r="B519" s="16"/>
      <c r="C519" s="160" t="s">
        <v>692</v>
      </c>
      <c r="D519" s="39">
        <f t="shared" ref="D519:E519" si="255">SUM(D520:D521)</f>
        <v>1124.4000000000001</v>
      </c>
      <c r="E519" s="39">
        <f t="shared" si="255"/>
        <v>1118.3</v>
      </c>
      <c r="F519" s="39">
        <f t="shared" ref="F519" si="256">SUM(F520:F521)</f>
        <v>1075.4000000000001</v>
      </c>
    </row>
    <row r="520" spans="1:6" ht="25.5" x14ac:dyDescent="0.2">
      <c r="A520" s="80">
        <v>9930059302</v>
      </c>
      <c r="B520" s="16" t="s">
        <v>105</v>
      </c>
      <c r="C520" s="55" t="s">
        <v>106</v>
      </c>
      <c r="D520" s="39">
        <v>1124.4000000000001</v>
      </c>
      <c r="E520" s="39">
        <v>1118.3</v>
      </c>
      <c r="F520" s="39">
        <v>1075.4000000000001</v>
      </c>
    </row>
    <row r="521" spans="1:6" ht="38.25" x14ac:dyDescent="0.2">
      <c r="A521" s="80">
        <v>9930059302</v>
      </c>
      <c r="B521" s="85" t="s">
        <v>327</v>
      </c>
      <c r="C521" s="103" t="s">
        <v>328</v>
      </c>
      <c r="D521" s="39">
        <v>0</v>
      </c>
      <c r="E521" s="39">
        <v>0</v>
      </c>
      <c r="F521" s="39">
        <v>0</v>
      </c>
    </row>
    <row r="522" spans="1:6" ht="25.5" x14ac:dyDescent="0.2">
      <c r="A522" s="16" t="s">
        <v>32</v>
      </c>
      <c r="B522" s="16"/>
      <c r="C522" s="105" t="s">
        <v>56</v>
      </c>
      <c r="D522" s="39">
        <f>D523+D525+D529+D531</f>
        <v>3781.8</v>
      </c>
      <c r="E522" s="39">
        <f>E523+E525+E529+E531</f>
        <v>1202</v>
      </c>
      <c r="F522" s="39">
        <f>F523+F525+F529+F531</f>
        <v>1202</v>
      </c>
    </row>
    <row r="523" spans="1:6" ht="25.5" x14ac:dyDescent="0.2">
      <c r="A523" s="80" t="s">
        <v>438</v>
      </c>
      <c r="B523" s="16"/>
      <c r="C523" s="22" t="s">
        <v>12</v>
      </c>
      <c r="D523" s="39">
        <f t="shared" ref="D523:F523" si="257">D524</f>
        <v>35</v>
      </c>
      <c r="E523" s="39">
        <f t="shared" si="257"/>
        <v>0</v>
      </c>
      <c r="F523" s="39">
        <f t="shared" si="257"/>
        <v>0</v>
      </c>
    </row>
    <row r="524" spans="1:6" x14ac:dyDescent="0.2">
      <c r="A524" s="80" t="s">
        <v>438</v>
      </c>
      <c r="B524" s="16" t="s">
        <v>17</v>
      </c>
      <c r="C524" s="103" t="s">
        <v>18</v>
      </c>
      <c r="D524" s="39">
        <v>35</v>
      </c>
      <c r="E524" s="39">
        <v>0</v>
      </c>
      <c r="F524" s="39">
        <v>0</v>
      </c>
    </row>
    <row r="525" spans="1:6" ht="25.5" x14ac:dyDescent="0.2">
      <c r="A525" s="84" t="s">
        <v>295</v>
      </c>
      <c r="B525" s="16"/>
      <c r="C525" s="22" t="s">
        <v>57</v>
      </c>
      <c r="D525" s="39">
        <f>SUM(D526:D528)</f>
        <v>1202</v>
      </c>
      <c r="E525" s="39">
        <f>SUM(E526:E528)</f>
        <v>1202</v>
      </c>
      <c r="F525" s="39">
        <f>SUM(F526:F528)</f>
        <v>1202</v>
      </c>
    </row>
    <row r="526" spans="1:6" ht="38.25" x14ac:dyDescent="0.2">
      <c r="A526" s="84" t="s">
        <v>295</v>
      </c>
      <c r="B526" s="85" t="s">
        <v>327</v>
      </c>
      <c r="C526" s="103" t="s">
        <v>328</v>
      </c>
      <c r="D526" s="39">
        <v>241</v>
      </c>
      <c r="E526" s="39">
        <v>241</v>
      </c>
      <c r="F526" s="39">
        <v>241</v>
      </c>
    </row>
    <row r="527" spans="1:6" x14ac:dyDescent="0.2">
      <c r="A527" s="84" t="s">
        <v>295</v>
      </c>
      <c r="B527" s="16" t="s">
        <v>133</v>
      </c>
      <c r="C527" s="103" t="s">
        <v>134</v>
      </c>
      <c r="D527" s="39">
        <v>359</v>
      </c>
      <c r="E527" s="39">
        <v>359</v>
      </c>
      <c r="F527" s="39">
        <v>359</v>
      </c>
    </row>
    <row r="528" spans="1:6" x14ac:dyDescent="0.2">
      <c r="A528" s="84" t="s">
        <v>295</v>
      </c>
      <c r="B528" s="84" t="s">
        <v>184</v>
      </c>
      <c r="C528" s="103" t="s">
        <v>185</v>
      </c>
      <c r="D528" s="39">
        <v>602</v>
      </c>
      <c r="E528" s="39">
        <v>602</v>
      </c>
      <c r="F528" s="39">
        <v>602</v>
      </c>
    </row>
    <row r="529" spans="1:6" ht="25.5" customHeight="1" x14ac:dyDescent="0.2">
      <c r="A529" s="80" t="s">
        <v>825</v>
      </c>
      <c r="B529" s="21"/>
      <c r="C529" s="170" t="s">
        <v>826</v>
      </c>
      <c r="D529" s="39">
        <f t="shared" ref="D529:F529" si="258">D530</f>
        <v>1844.8</v>
      </c>
      <c r="E529" s="39">
        <f t="shared" si="258"/>
        <v>0</v>
      </c>
      <c r="F529" s="39">
        <f t="shared" si="258"/>
        <v>0</v>
      </c>
    </row>
    <row r="530" spans="1:6" x14ac:dyDescent="0.2">
      <c r="A530" s="80" t="s">
        <v>825</v>
      </c>
      <c r="B530" s="85" t="s">
        <v>854</v>
      </c>
      <c r="C530" s="103" t="s">
        <v>855</v>
      </c>
      <c r="D530" s="39">
        <v>1844.8</v>
      </c>
      <c r="E530" s="39">
        <v>0</v>
      </c>
      <c r="F530" s="39">
        <v>0</v>
      </c>
    </row>
    <row r="531" spans="1:6" ht="38.25" x14ac:dyDescent="0.2">
      <c r="A531" s="85" t="s">
        <v>606</v>
      </c>
      <c r="B531" s="16"/>
      <c r="C531" s="54" t="s">
        <v>607</v>
      </c>
      <c r="D531" s="41">
        <f>SUM(D532:D533)</f>
        <v>700</v>
      </c>
      <c r="E531" s="41">
        <f t="shared" ref="E531:F531" si="259">SUM(E532:E533)</f>
        <v>0</v>
      </c>
      <c r="F531" s="41">
        <f t="shared" si="259"/>
        <v>0</v>
      </c>
    </row>
    <row r="532" spans="1:6" ht="38.25" x14ac:dyDescent="0.2">
      <c r="A532" s="85" t="s">
        <v>606</v>
      </c>
      <c r="B532" s="85" t="s">
        <v>327</v>
      </c>
      <c r="C532" s="103" t="s">
        <v>328</v>
      </c>
      <c r="D532" s="39">
        <v>125</v>
      </c>
      <c r="E532" s="39">
        <v>0</v>
      </c>
      <c r="F532" s="39">
        <v>0</v>
      </c>
    </row>
    <row r="533" spans="1:6" x14ac:dyDescent="0.2">
      <c r="A533" s="85" t="s">
        <v>649</v>
      </c>
      <c r="B533" s="85" t="s">
        <v>346</v>
      </c>
      <c r="C533" s="103" t="s">
        <v>345</v>
      </c>
      <c r="D533" s="39">
        <v>575</v>
      </c>
      <c r="E533" s="39">
        <v>0</v>
      </c>
      <c r="F533" s="39">
        <v>0</v>
      </c>
    </row>
    <row r="534" spans="1:6" x14ac:dyDescent="0.2">
      <c r="A534" s="84" t="s">
        <v>292</v>
      </c>
      <c r="B534" s="84"/>
      <c r="C534" s="103" t="s">
        <v>441</v>
      </c>
      <c r="D534" s="39">
        <f>D535+D538+D541</f>
        <v>37352</v>
      </c>
      <c r="E534" s="39">
        <f>E535+E538+E541</f>
        <v>37352</v>
      </c>
      <c r="F534" s="39">
        <f>F535+F538+F541</f>
        <v>37352</v>
      </c>
    </row>
    <row r="535" spans="1:6" ht="25.5" x14ac:dyDescent="0.2">
      <c r="A535" s="21" t="s">
        <v>291</v>
      </c>
      <c r="B535" s="47"/>
      <c r="C535" s="54" t="s">
        <v>431</v>
      </c>
      <c r="D535" s="41">
        <f>D536+D537</f>
        <v>4905.7000000000007</v>
      </c>
      <c r="E535" s="41">
        <f t="shared" ref="E535:F535" si="260">E536+E537</f>
        <v>4905.7000000000007</v>
      </c>
      <c r="F535" s="41">
        <f t="shared" si="260"/>
        <v>4905.7000000000007</v>
      </c>
    </row>
    <row r="536" spans="1:6" ht="25.5" x14ac:dyDescent="0.2">
      <c r="A536" s="21" t="s">
        <v>291</v>
      </c>
      <c r="B536" s="16" t="s">
        <v>107</v>
      </c>
      <c r="C536" s="108" t="s">
        <v>183</v>
      </c>
      <c r="D536" s="41">
        <v>4615.6000000000004</v>
      </c>
      <c r="E536" s="41">
        <v>4615.6000000000004</v>
      </c>
      <c r="F536" s="41">
        <v>4615.6000000000004</v>
      </c>
    </row>
    <row r="537" spans="1:6" ht="38.25" x14ac:dyDescent="0.2">
      <c r="A537" s="21" t="s">
        <v>291</v>
      </c>
      <c r="B537" s="85" t="s">
        <v>327</v>
      </c>
      <c r="C537" s="103" t="s">
        <v>328</v>
      </c>
      <c r="D537" s="41">
        <v>290.10000000000002</v>
      </c>
      <c r="E537" s="41">
        <v>290.10000000000002</v>
      </c>
      <c r="F537" s="41">
        <v>290.10000000000002</v>
      </c>
    </row>
    <row r="538" spans="1:6" ht="38.25" x14ac:dyDescent="0.2">
      <c r="A538" s="21" t="s">
        <v>294</v>
      </c>
      <c r="B538" s="47"/>
      <c r="C538" s="54" t="s">
        <v>439</v>
      </c>
      <c r="D538" s="41">
        <f>SUM(D539:D540)</f>
        <v>8869.2000000000007</v>
      </c>
      <c r="E538" s="41">
        <f>SUM(E539:E540)</f>
        <v>8869.2000000000007</v>
      </c>
      <c r="F538" s="41">
        <f>SUM(F539:F540)</f>
        <v>8869.2000000000007</v>
      </c>
    </row>
    <row r="539" spans="1:6" ht="25.5" x14ac:dyDescent="0.2">
      <c r="A539" s="21" t="s">
        <v>294</v>
      </c>
      <c r="B539" s="16" t="s">
        <v>107</v>
      </c>
      <c r="C539" s="108" t="s">
        <v>183</v>
      </c>
      <c r="D539" s="41">
        <v>8108.8</v>
      </c>
      <c r="E539" s="41">
        <v>8108.8</v>
      </c>
      <c r="F539" s="41">
        <v>8108.8</v>
      </c>
    </row>
    <row r="540" spans="1:6" ht="38.25" x14ac:dyDescent="0.2">
      <c r="A540" s="21" t="s">
        <v>294</v>
      </c>
      <c r="B540" s="85" t="s">
        <v>327</v>
      </c>
      <c r="C540" s="103" t="s">
        <v>328</v>
      </c>
      <c r="D540" s="41">
        <v>760.4</v>
      </c>
      <c r="E540" s="41">
        <v>760.4</v>
      </c>
      <c r="F540" s="41">
        <v>760.4</v>
      </c>
    </row>
    <row r="541" spans="1:6" ht="25.5" x14ac:dyDescent="0.2">
      <c r="A541" s="21" t="s">
        <v>296</v>
      </c>
      <c r="B541" s="47"/>
      <c r="C541" s="54" t="s">
        <v>440</v>
      </c>
      <c r="D541" s="41">
        <f>SUM(D542:D544)</f>
        <v>23577.1</v>
      </c>
      <c r="E541" s="41">
        <f>SUM(E542:E544)</f>
        <v>23577.1</v>
      </c>
      <c r="F541" s="41">
        <f>SUM(F542:F544)</f>
        <v>23577.1</v>
      </c>
    </row>
    <row r="542" spans="1:6" ht="25.5" x14ac:dyDescent="0.2">
      <c r="A542" s="21" t="s">
        <v>296</v>
      </c>
      <c r="B542" s="16" t="s">
        <v>107</v>
      </c>
      <c r="C542" s="108" t="s">
        <v>183</v>
      </c>
      <c r="D542" s="41">
        <v>8142.2</v>
      </c>
      <c r="E542" s="41">
        <v>8142.2</v>
      </c>
      <c r="F542" s="41">
        <v>8142.2</v>
      </c>
    </row>
    <row r="543" spans="1:6" ht="38.25" x14ac:dyDescent="0.2">
      <c r="A543" s="21" t="s">
        <v>296</v>
      </c>
      <c r="B543" s="85" t="s">
        <v>327</v>
      </c>
      <c r="C543" s="103" t="s">
        <v>328</v>
      </c>
      <c r="D543" s="41">
        <v>15321.3</v>
      </c>
      <c r="E543" s="41">
        <v>15321.3</v>
      </c>
      <c r="F543" s="41">
        <v>15321.3</v>
      </c>
    </row>
    <row r="544" spans="1:6" x14ac:dyDescent="0.2">
      <c r="A544" s="21" t="s">
        <v>296</v>
      </c>
      <c r="B544" s="85" t="s">
        <v>184</v>
      </c>
      <c r="C544" s="103" t="s">
        <v>185</v>
      </c>
      <c r="D544" s="119">
        <v>113.6</v>
      </c>
      <c r="E544" s="119">
        <v>113.6</v>
      </c>
      <c r="F544" s="119">
        <v>113.6</v>
      </c>
    </row>
    <row r="545" spans="1:6" ht="38.25" x14ac:dyDescent="0.2">
      <c r="A545" s="117">
        <v>9980000000</v>
      </c>
      <c r="B545" s="118"/>
      <c r="C545" s="103" t="s">
        <v>38</v>
      </c>
      <c r="D545" s="119">
        <f>D546+D548+D552+D556</f>
        <v>55813</v>
      </c>
      <c r="E545" s="119">
        <f>E546+E548+E552+E556</f>
        <v>55810</v>
      </c>
      <c r="F545" s="119">
        <f>F546+F548+F552+F556</f>
        <v>55810</v>
      </c>
    </row>
    <row r="546" spans="1:6" x14ac:dyDescent="0.2">
      <c r="A546" s="80" t="s">
        <v>196</v>
      </c>
      <c r="B546" s="16"/>
      <c r="C546" s="22" t="s">
        <v>166</v>
      </c>
      <c r="D546" s="39">
        <f t="shared" ref="D546:F546" si="261">D547</f>
        <v>1577.6</v>
      </c>
      <c r="E546" s="39">
        <f t="shared" si="261"/>
        <v>1577.6</v>
      </c>
      <c r="F546" s="39">
        <f t="shared" si="261"/>
        <v>1577.6</v>
      </c>
    </row>
    <row r="547" spans="1:6" ht="25.5" x14ac:dyDescent="0.2">
      <c r="A547" s="80" t="s">
        <v>196</v>
      </c>
      <c r="B547" s="16" t="s">
        <v>105</v>
      </c>
      <c r="C547" s="134" t="s">
        <v>130</v>
      </c>
      <c r="D547" s="39">
        <v>1577.6</v>
      </c>
      <c r="E547" s="39">
        <v>1577.6</v>
      </c>
      <c r="F547" s="39">
        <v>1577.6</v>
      </c>
    </row>
    <row r="548" spans="1:6" x14ac:dyDescent="0.2">
      <c r="A548" s="80" t="s">
        <v>53</v>
      </c>
      <c r="B548" s="21"/>
      <c r="C548" s="22" t="s">
        <v>167</v>
      </c>
      <c r="D548" s="39">
        <f>D549+D550+D551</f>
        <v>44478.700000000004</v>
      </c>
      <c r="E548" s="39">
        <f>E549+E550+E551</f>
        <v>44478.700000000004</v>
      </c>
      <c r="F548" s="39">
        <f>F549+F550+F551</f>
        <v>44478.700000000004</v>
      </c>
    </row>
    <row r="549" spans="1:6" ht="25.5" x14ac:dyDescent="0.2">
      <c r="A549" s="80" t="s">
        <v>53</v>
      </c>
      <c r="B549" s="16" t="s">
        <v>105</v>
      </c>
      <c r="C549" s="55" t="s">
        <v>106</v>
      </c>
      <c r="D549" s="39">
        <v>41587.800000000003</v>
      </c>
      <c r="E549" s="39">
        <v>41587.800000000003</v>
      </c>
      <c r="F549" s="39">
        <v>41587.800000000003</v>
      </c>
    </row>
    <row r="550" spans="1:6" ht="38.25" x14ac:dyDescent="0.2">
      <c r="A550" s="80" t="s">
        <v>53</v>
      </c>
      <c r="B550" s="85" t="s">
        <v>327</v>
      </c>
      <c r="C550" s="103" t="s">
        <v>328</v>
      </c>
      <c r="D550" s="39">
        <v>2846.5</v>
      </c>
      <c r="E550" s="39">
        <v>2846.5</v>
      </c>
      <c r="F550" s="39">
        <v>2846.5</v>
      </c>
    </row>
    <row r="551" spans="1:6" x14ac:dyDescent="0.2">
      <c r="A551" s="80" t="s">
        <v>53</v>
      </c>
      <c r="B551" s="84" t="s">
        <v>184</v>
      </c>
      <c r="C551" s="103" t="s">
        <v>185</v>
      </c>
      <c r="D551" s="41">
        <v>44.4</v>
      </c>
      <c r="E551" s="41">
        <v>44.4</v>
      </c>
      <c r="F551" s="41">
        <v>44.4</v>
      </c>
    </row>
    <row r="552" spans="1:6" x14ac:dyDescent="0.2">
      <c r="A552" s="80" t="s">
        <v>53</v>
      </c>
      <c r="B552" s="21"/>
      <c r="C552" s="22" t="s">
        <v>167</v>
      </c>
      <c r="D552" s="39">
        <f>SUM(D553:D555)</f>
        <v>9239.1999999999989</v>
      </c>
      <c r="E552" s="39">
        <f t="shared" ref="E552:F552" si="262">SUM(E553:E555)</f>
        <v>9236.1999999999989</v>
      </c>
      <c r="F552" s="39">
        <f t="shared" si="262"/>
        <v>9236.1999999999989</v>
      </c>
    </row>
    <row r="553" spans="1:6" ht="25.5" x14ac:dyDescent="0.2">
      <c r="A553" s="80" t="s">
        <v>53</v>
      </c>
      <c r="B553" s="16" t="s">
        <v>105</v>
      </c>
      <c r="C553" s="108" t="s">
        <v>106</v>
      </c>
      <c r="D553" s="39">
        <v>8788.2999999999993</v>
      </c>
      <c r="E553" s="39">
        <v>8788.2999999999993</v>
      </c>
      <c r="F553" s="39">
        <v>8788.2999999999993</v>
      </c>
    </row>
    <row r="554" spans="1:6" ht="38.25" x14ac:dyDescent="0.2">
      <c r="A554" s="80" t="s">
        <v>53</v>
      </c>
      <c r="B554" s="85" t="s">
        <v>327</v>
      </c>
      <c r="C554" s="103" t="s">
        <v>328</v>
      </c>
      <c r="D554" s="39">
        <v>447.9</v>
      </c>
      <c r="E554" s="39">
        <v>447.9</v>
      </c>
      <c r="F554" s="39">
        <v>447.9</v>
      </c>
    </row>
    <row r="555" spans="1:6" x14ac:dyDescent="0.2">
      <c r="A555" s="80" t="s">
        <v>53</v>
      </c>
      <c r="B555" s="85" t="s">
        <v>481</v>
      </c>
      <c r="C555" s="103" t="s">
        <v>482</v>
      </c>
      <c r="D555" s="39">
        <v>3</v>
      </c>
      <c r="E555" s="39">
        <v>0</v>
      </c>
      <c r="F555" s="39">
        <v>0</v>
      </c>
    </row>
    <row r="556" spans="1:6" x14ac:dyDescent="0.2">
      <c r="A556" s="80" t="s">
        <v>55</v>
      </c>
      <c r="B556" s="16"/>
      <c r="C556" s="110" t="s">
        <v>442</v>
      </c>
      <c r="D556" s="39">
        <f t="shared" ref="D556:E556" si="263">D557+D558</f>
        <v>517.5</v>
      </c>
      <c r="E556" s="39">
        <f t="shared" si="263"/>
        <v>517.5</v>
      </c>
      <c r="F556" s="39">
        <f t="shared" ref="F556" si="264">F557+F558</f>
        <v>517.5</v>
      </c>
    </row>
    <row r="557" spans="1:6" s="32" customFormat="1" ht="25.5" x14ac:dyDescent="0.2">
      <c r="A557" s="80" t="s">
        <v>55</v>
      </c>
      <c r="B557" s="16" t="s">
        <v>105</v>
      </c>
      <c r="C557" s="55" t="s">
        <v>106</v>
      </c>
      <c r="D557" s="39">
        <v>203.6</v>
      </c>
      <c r="E557" s="39">
        <v>203.6</v>
      </c>
      <c r="F557" s="39">
        <v>203.6</v>
      </c>
    </row>
    <row r="558" spans="1:6" s="32" customFormat="1" ht="38.25" x14ac:dyDescent="0.2">
      <c r="A558" s="80" t="s">
        <v>55</v>
      </c>
      <c r="B558" s="85" t="s">
        <v>327</v>
      </c>
      <c r="C558" s="103" t="s">
        <v>328</v>
      </c>
      <c r="D558" s="39">
        <v>313.89999999999998</v>
      </c>
      <c r="E558" s="39">
        <v>313.89999999999998</v>
      </c>
      <c r="F558" s="39">
        <v>313.89999999999998</v>
      </c>
    </row>
    <row r="559" spans="1:6" s="32" customFormat="1" ht="38.25" x14ac:dyDescent="0.2">
      <c r="A559" s="80">
        <v>9990000000</v>
      </c>
      <c r="B559" s="16"/>
      <c r="C559" s="54" t="s">
        <v>37</v>
      </c>
      <c r="D559" s="41">
        <f>D560+D562+D565</f>
        <v>5299</v>
      </c>
      <c r="E559" s="41">
        <f>E560+E562+E565</f>
        <v>5299</v>
      </c>
      <c r="F559" s="41">
        <f>F560+F562+F565</f>
        <v>5299</v>
      </c>
    </row>
    <row r="560" spans="1:6" s="32" customFormat="1" ht="14.25" x14ac:dyDescent="0.2">
      <c r="A560" s="80" t="s">
        <v>195</v>
      </c>
      <c r="B560" s="16"/>
      <c r="C560" s="103" t="s">
        <v>194</v>
      </c>
      <c r="D560" s="41">
        <f t="shared" ref="D560:F560" si="265">D561</f>
        <v>1319.6</v>
      </c>
      <c r="E560" s="41">
        <f t="shared" si="265"/>
        <v>1319.6</v>
      </c>
      <c r="F560" s="41">
        <f t="shared" si="265"/>
        <v>1319.6</v>
      </c>
    </row>
    <row r="561" spans="1:6" s="32" customFormat="1" ht="25.5" x14ac:dyDescent="0.2">
      <c r="A561" s="80" t="s">
        <v>195</v>
      </c>
      <c r="B561" s="16" t="s">
        <v>105</v>
      </c>
      <c r="C561" s="55" t="s">
        <v>106</v>
      </c>
      <c r="D561" s="39">
        <v>1319.6</v>
      </c>
      <c r="E561" s="39">
        <v>1319.6</v>
      </c>
      <c r="F561" s="39">
        <v>1319.6</v>
      </c>
    </row>
    <row r="562" spans="1:6" s="32" customFormat="1" ht="14.25" x14ac:dyDescent="0.2">
      <c r="A562" s="80" t="s">
        <v>51</v>
      </c>
      <c r="B562" s="21"/>
      <c r="C562" s="22" t="s">
        <v>36</v>
      </c>
      <c r="D562" s="41">
        <f>SUM(D563:D564)</f>
        <v>2558.3000000000002</v>
      </c>
      <c r="E562" s="41">
        <f>SUM(E563:E564)</f>
        <v>2558.3000000000002</v>
      </c>
      <c r="F562" s="41">
        <f>SUM(F563:F564)</f>
        <v>2558.3000000000002</v>
      </c>
    </row>
    <row r="563" spans="1:6" s="32" customFormat="1" ht="25.5" x14ac:dyDescent="0.2">
      <c r="A563" s="80" t="s">
        <v>51</v>
      </c>
      <c r="B563" s="16" t="s">
        <v>105</v>
      </c>
      <c r="C563" s="55" t="s">
        <v>106</v>
      </c>
      <c r="D563" s="39">
        <v>2455.5</v>
      </c>
      <c r="E563" s="39">
        <v>2455.5</v>
      </c>
      <c r="F563" s="39">
        <v>2455.5</v>
      </c>
    </row>
    <row r="564" spans="1:6" s="32" customFormat="1" ht="38.25" x14ac:dyDescent="0.2">
      <c r="A564" s="80" t="s">
        <v>51</v>
      </c>
      <c r="B564" s="85" t="s">
        <v>327</v>
      </c>
      <c r="C564" s="103" t="s">
        <v>328</v>
      </c>
      <c r="D564" s="39">
        <f>98.8+4</f>
        <v>102.8</v>
      </c>
      <c r="E564" s="39">
        <f t="shared" ref="E564:F564" si="266">98.8+4</f>
        <v>102.8</v>
      </c>
      <c r="F564" s="39">
        <f t="shared" si="266"/>
        <v>102.8</v>
      </c>
    </row>
    <row r="565" spans="1:6" s="32" customFormat="1" ht="25.5" x14ac:dyDescent="0.2">
      <c r="A565" s="80" t="s">
        <v>52</v>
      </c>
      <c r="B565" s="21"/>
      <c r="C565" s="157" t="s">
        <v>304</v>
      </c>
      <c r="D565" s="41">
        <f>D566+D567</f>
        <v>1421.1</v>
      </c>
      <c r="E565" s="41">
        <f>E566+E567</f>
        <v>1421.1</v>
      </c>
      <c r="F565" s="41">
        <f>F566+F567</f>
        <v>1421.1</v>
      </c>
    </row>
    <row r="566" spans="1:6" s="32" customFormat="1" ht="25.5" x14ac:dyDescent="0.2">
      <c r="A566" s="80" t="s">
        <v>52</v>
      </c>
      <c r="B566" s="16" t="s">
        <v>105</v>
      </c>
      <c r="C566" s="157" t="s">
        <v>130</v>
      </c>
      <c r="D566" s="39">
        <v>1417.6</v>
      </c>
      <c r="E566" s="39">
        <v>1417.6</v>
      </c>
      <c r="F566" s="39">
        <v>1417.6</v>
      </c>
    </row>
    <row r="567" spans="1:6" s="32" customFormat="1" ht="38.25" x14ac:dyDescent="0.2">
      <c r="A567" s="80" t="s">
        <v>52</v>
      </c>
      <c r="B567" s="85" t="s">
        <v>327</v>
      </c>
      <c r="C567" s="103" t="s">
        <v>328</v>
      </c>
      <c r="D567" s="39">
        <v>3.5</v>
      </c>
      <c r="E567" s="39">
        <v>3.5</v>
      </c>
      <c r="F567" s="39">
        <v>3.5</v>
      </c>
    </row>
  </sheetData>
  <mergeCells count="7">
    <mergeCell ref="A7:F7"/>
    <mergeCell ref="B10:B12"/>
    <mergeCell ref="A10:A12"/>
    <mergeCell ref="C10:C12"/>
    <mergeCell ref="D10:F10"/>
    <mergeCell ref="D11:D12"/>
    <mergeCell ref="E11:F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K14" sqref="K14"/>
    </sheetView>
  </sheetViews>
  <sheetFormatPr defaultColWidth="9.140625" defaultRowHeight="12.75" x14ac:dyDescent="0.2"/>
  <cols>
    <col min="1" max="1" width="14.5703125" style="95" customWidth="1"/>
    <col min="2" max="2" width="2.7109375" style="95" customWidth="1"/>
    <col min="3" max="3" width="9" style="95" customWidth="1"/>
    <col min="4" max="4" width="9.85546875" style="95" customWidth="1"/>
    <col min="5" max="5" width="4" style="95" customWidth="1"/>
    <col min="6" max="6" width="13.42578125" style="95" customWidth="1"/>
    <col min="7" max="7" width="5" style="95" customWidth="1"/>
    <col min="8" max="8" width="10.85546875" style="95" customWidth="1"/>
    <col min="9" max="9" width="6.5703125" style="95" customWidth="1"/>
    <col min="10" max="10" width="6.7109375" style="95" customWidth="1"/>
    <col min="11" max="11" width="6.5703125" style="95" customWidth="1"/>
    <col min="12" max="16384" width="9.140625" style="95"/>
  </cols>
  <sheetData>
    <row r="1" spans="1:11" x14ac:dyDescent="0.2">
      <c r="B1" s="186" t="s">
        <v>751</v>
      </c>
      <c r="C1" s="187"/>
      <c r="D1" s="187"/>
      <c r="E1" s="187"/>
      <c r="F1" s="187"/>
      <c r="G1" s="187"/>
      <c r="H1" s="187"/>
      <c r="I1" s="187"/>
    </row>
    <row r="2" spans="1:11" x14ac:dyDescent="0.2">
      <c r="B2" s="186" t="s">
        <v>752</v>
      </c>
      <c r="C2" s="186"/>
      <c r="D2" s="186"/>
      <c r="E2" s="186"/>
      <c r="F2" s="186"/>
      <c r="G2" s="186"/>
      <c r="H2" s="186"/>
      <c r="I2" s="186"/>
    </row>
    <row r="3" spans="1:11" x14ac:dyDescent="0.2">
      <c r="B3" s="186" t="s">
        <v>753</v>
      </c>
      <c r="C3" s="186"/>
      <c r="D3" s="186"/>
      <c r="E3" s="186"/>
      <c r="F3" s="186"/>
      <c r="G3" s="186"/>
      <c r="H3" s="186"/>
      <c r="I3" s="186"/>
    </row>
    <row r="4" spans="1:11" x14ac:dyDescent="0.2">
      <c r="B4" s="186" t="s">
        <v>754</v>
      </c>
      <c r="C4" s="186"/>
      <c r="D4" s="187"/>
      <c r="E4" s="187"/>
      <c r="F4" s="187"/>
      <c r="G4" s="187"/>
      <c r="H4" s="187"/>
      <c r="I4" s="187"/>
    </row>
    <row r="5" spans="1:11" x14ac:dyDescent="0.2">
      <c r="B5" s="186" t="s">
        <v>828</v>
      </c>
      <c r="C5" s="185"/>
      <c r="D5" s="185"/>
      <c r="E5" s="185"/>
      <c r="F5" s="185"/>
      <c r="G5" s="185"/>
      <c r="H5" s="185"/>
      <c r="I5" s="185"/>
      <c r="J5" s="185"/>
      <c r="K5" s="185"/>
    </row>
    <row r="6" spans="1:11" x14ac:dyDescent="0.2">
      <c r="D6" s="7"/>
    </row>
    <row r="7" spans="1:11" ht="48.75" customHeight="1" x14ac:dyDescent="0.2">
      <c r="A7" s="223" t="s">
        <v>850</v>
      </c>
      <c r="B7" s="223"/>
      <c r="C7" s="223"/>
      <c r="D7" s="223"/>
      <c r="E7" s="225"/>
      <c r="F7" s="225"/>
      <c r="G7" s="225"/>
      <c r="H7" s="225"/>
      <c r="I7" s="225"/>
      <c r="J7" s="225"/>
      <c r="K7" s="225"/>
    </row>
    <row r="8" spans="1:11" ht="18" x14ac:dyDescent="0.25">
      <c r="A8" s="188"/>
      <c r="B8" s="184"/>
      <c r="C8" s="184"/>
      <c r="D8" s="184"/>
    </row>
    <row r="9" spans="1:11" ht="18" x14ac:dyDescent="0.25">
      <c r="C9" s="189"/>
    </row>
    <row r="10" spans="1:11" ht="12.75" customHeight="1" x14ac:dyDescent="0.2">
      <c r="A10" s="229" t="s">
        <v>755</v>
      </c>
      <c r="B10" s="229" t="s">
        <v>756</v>
      </c>
      <c r="C10" s="246" t="s">
        <v>757</v>
      </c>
      <c r="D10" s="250"/>
      <c r="E10" s="251"/>
      <c r="F10" s="222" t="s">
        <v>758</v>
      </c>
      <c r="G10" s="254" t="s">
        <v>759</v>
      </c>
      <c r="H10" s="255"/>
      <c r="I10" s="235" t="s">
        <v>35</v>
      </c>
      <c r="J10" s="222"/>
      <c r="K10" s="222"/>
    </row>
    <row r="11" spans="1:11" x14ac:dyDescent="0.2">
      <c r="A11" s="230"/>
      <c r="B11" s="230"/>
      <c r="C11" s="247"/>
      <c r="D11" s="252"/>
      <c r="E11" s="253"/>
      <c r="F11" s="222"/>
      <c r="G11" s="256"/>
      <c r="H11" s="257"/>
      <c r="I11" s="239" t="s">
        <v>539</v>
      </c>
      <c r="J11" s="222" t="s">
        <v>198</v>
      </c>
      <c r="K11" s="222"/>
    </row>
    <row r="12" spans="1:11" ht="38.25" x14ac:dyDescent="0.2">
      <c r="A12" s="231"/>
      <c r="B12" s="249"/>
      <c r="C12" s="180" t="s">
        <v>760</v>
      </c>
      <c r="D12" s="190" t="s">
        <v>761</v>
      </c>
      <c r="E12" s="181" t="s">
        <v>762</v>
      </c>
      <c r="F12" s="222"/>
      <c r="G12" s="162" t="s">
        <v>763</v>
      </c>
      <c r="H12" s="162" t="s">
        <v>764</v>
      </c>
      <c r="I12" s="241"/>
      <c r="J12" s="178" t="s">
        <v>660</v>
      </c>
      <c r="K12" s="178" t="s">
        <v>820</v>
      </c>
    </row>
    <row r="13" spans="1:11" x14ac:dyDescent="0.2">
      <c r="A13" s="222" t="s">
        <v>765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1" ht="243" customHeight="1" x14ac:dyDescent="0.2">
      <c r="A14" s="102" t="s">
        <v>766</v>
      </c>
      <c r="B14" s="85" t="s">
        <v>140</v>
      </c>
      <c r="C14" s="105" t="s">
        <v>767</v>
      </c>
      <c r="D14" s="191">
        <v>40899</v>
      </c>
      <c r="E14" s="178" t="s">
        <v>768</v>
      </c>
      <c r="F14" s="178" t="s">
        <v>769</v>
      </c>
      <c r="G14" s="162" t="s">
        <v>770</v>
      </c>
      <c r="H14" s="80">
        <v>110210560</v>
      </c>
      <c r="I14" s="39">
        <v>1116</v>
      </c>
      <c r="J14" s="39">
        <v>1116</v>
      </c>
      <c r="K14" s="39">
        <v>1116</v>
      </c>
    </row>
    <row r="15" spans="1:11" x14ac:dyDescent="0.2">
      <c r="A15" s="222" t="s">
        <v>771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1" ht="140.25" x14ac:dyDescent="0.2">
      <c r="A16" s="22" t="s">
        <v>687</v>
      </c>
      <c r="B16" s="84" t="s">
        <v>141</v>
      </c>
      <c r="C16" s="102" t="s">
        <v>772</v>
      </c>
      <c r="D16" s="191">
        <v>42723</v>
      </c>
      <c r="E16" s="162">
        <v>115</v>
      </c>
      <c r="F16" s="178" t="s">
        <v>773</v>
      </c>
      <c r="G16" s="162" t="s">
        <v>774</v>
      </c>
      <c r="H16" s="80" t="s">
        <v>221</v>
      </c>
      <c r="I16" s="39">
        <v>2892.2</v>
      </c>
      <c r="J16" s="39">
        <v>2892.2</v>
      </c>
      <c r="K16" s="39">
        <v>2892.2</v>
      </c>
    </row>
    <row r="17" spans="1:4" x14ac:dyDescent="0.2">
      <c r="A17" s="192"/>
      <c r="B17" s="193"/>
      <c r="C17" s="194"/>
      <c r="D17" s="195"/>
    </row>
    <row r="18" spans="1:4" x14ac:dyDescent="0.2">
      <c r="A18" s="192"/>
      <c r="B18" s="193"/>
      <c r="C18" s="194"/>
      <c r="D18" s="195"/>
    </row>
    <row r="19" spans="1:4" x14ac:dyDescent="0.2">
      <c r="A19" s="192"/>
      <c r="B19" s="193"/>
      <c r="C19" s="194"/>
      <c r="D19" s="195"/>
    </row>
    <row r="20" spans="1:4" x14ac:dyDescent="0.2">
      <c r="A20" s="196"/>
      <c r="B20" s="196"/>
      <c r="C20" s="54"/>
      <c r="D20" s="197"/>
    </row>
    <row r="21" spans="1:4" ht="14.25" x14ac:dyDescent="0.2">
      <c r="A21" s="19"/>
    </row>
  </sheetData>
  <mergeCells count="11">
    <mergeCell ref="A13:K13"/>
    <mergeCell ref="A15:K15"/>
    <mergeCell ref="A7:K7"/>
    <mergeCell ref="A10:A12"/>
    <mergeCell ref="B10:B12"/>
    <mergeCell ref="C10:E11"/>
    <mergeCell ref="F10:F12"/>
    <mergeCell ref="G10:H11"/>
    <mergeCell ref="I10:K10"/>
    <mergeCell ref="I11:I12"/>
    <mergeCell ref="J11:K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H15" workbookViewId="0">
      <selection activeCell="N18" sqref="N18"/>
    </sheetView>
  </sheetViews>
  <sheetFormatPr defaultColWidth="9.140625" defaultRowHeight="12.75" x14ac:dyDescent="0.2"/>
  <cols>
    <col min="1" max="1" width="3.7109375" style="95" customWidth="1"/>
    <col min="2" max="2" width="31" style="95" customWidth="1"/>
    <col min="3" max="3" width="26" style="95" customWidth="1"/>
    <col min="4" max="4" width="8.28515625" style="95" customWidth="1"/>
    <col min="5" max="5" width="9.140625" style="95" customWidth="1"/>
    <col min="6" max="6" width="11" style="95" customWidth="1"/>
    <col min="7" max="8" width="9.140625" style="95"/>
    <col min="9" max="9" width="10.28515625" style="95" bestFit="1" customWidth="1"/>
    <col min="10" max="16384" width="9.140625" style="95"/>
  </cols>
  <sheetData>
    <row r="1" spans="1:9" x14ac:dyDescent="0.2">
      <c r="B1" s="198" t="s">
        <v>775</v>
      </c>
      <c r="C1" s="199"/>
      <c r="D1" s="93"/>
      <c r="E1" s="93"/>
    </row>
    <row r="2" spans="1:9" x14ac:dyDescent="0.2">
      <c r="B2" s="198" t="s">
        <v>197</v>
      </c>
      <c r="C2" s="199"/>
      <c r="D2" s="93"/>
      <c r="E2" s="93"/>
    </row>
    <row r="3" spans="1:9" x14ac:dyDescent="0.2">
      <c r="B3" s="198" t="s">
        <v>776</v>
      </c>
      <c r="C3" s="199"/>
      <c r="D3" s="93"/>
      <c r="E3" s="93"/>
    </row>
    <row r="4" spans="1:9" x14ac:dyDescent="0.2">
      <c r="B4" s="198" t="s">
        <v>201</v>
      </c>
      <c r="C4" s="199"/>
      <c r="D4" s="93"/>
      <c r="E4" s="93"/>
    </row>
    <row r="5" spans="1:9" x14ac:dyDescent="0.2">
      <c r="B5" s="198" t="s">
        <v>818</v>
      </c>
      <c r="C5" s="199"/>
      <c r="D5" s="93"/>
      <c r="E5" s="93"/>
    </row>
    <row r="6" spans="1:9" x14ac:dyDescent="0.2">
      <c r="B6" s="200"/>
      <c r="C6" s="199"/>
      <c r="D6" s="93"/>
      <c r="E6" s="93"/>
    </row>
    <row r="7" spans="1:9" x14ac:dyDescent="0.2">
      <c r="B7" s="200"/>
      <c r="C7" s="199"/>
      <c r="D7" s="93"/>
      <c r="E7" s="93"/>
    </row>
    <row r="8" spans="1:9" ht="48.75" customHeight="1" x14ac:dyDescent="0.2">
      <c r="A8" s="223" t="s">
        <v>847</v>
      </c>
      <c r="B8" s="242"/>
      <c r="C8" s="242"/>
      <c r="D8" s="242"/>
      <c r="E8" s="242"/>
      <c r="F8" s="185"/>
    </row>
    <row r="9" spans="1:9" ht="15" x14ac:dyDescent="0.2">
      <c r="A9" s="179"/>
      <c r="B9" s="184"/>
      <c r="C9" s="184"/>
      <c r="D9" s="184"/>
      <c r="E9" s="184"/>
      <c r="F9" s="185"/>
    </row>
    <row r="10" spans="1:9" x14ac:dyDescent="0.2">
      <c r="C10" s="6"/>
    </row>
    <row r="11" spans="1:9" ht="76.5" x14ac:dyDescent="0.2">
      <c r="A11" s="180" t="s">
        <v>777</v>
      </c>
      <c r="B11" s="182" t="s">
        <v>778</v>
      </c>
      <c r="C11" s="181" t="s">
        <v>779</v>
      </c>
      <c r="D11" s="178" t="s">
        <v>780</v>
      </c>
      <c r="E11" s="178" t="s">
        <v>781</v>
      </c>
      <c r="F11" s="201" t="s">
        <v>782</v>
      </c>
    </row>
    <row r="12" spans="1:9" x14ac:dyDescent="0.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H12" s="95" t="s">
        <v>843</v>
      </c>
      <c r="I12" s="109">
        <f>D25</f>
        <v>50</v>
      </c>
    </row>
    <row r="13" spans="1:9" ht="51" x14ac:dyDescent="0.2">
      <c r="A13" s="21" t="s">
        <v>783</v>
      </c>
      <c r="B13" s="102" t="s">
        <v>834</v>
      </c>
      <c r="C13" s="202" t="s">
        <v>835</v>
      </c>
      <c r="D13" s="99">
        <v>50</v>
      </c>
      <c r="E13" s="99" t="s">
        <v>784</v>
      </c>
      <c r="F13" s="203" t="s">
        <v>785</v>
      </c>
      <c r="I13" s="109"/>
    </row>
    <row r="14" spans="1:9" ht="51" x14ac:dyDescent="0.2">
      <c r="A14" s="126" t="s">
        <v>786</v>
      </c>
      <c r="B14" s="120" t="s">
        <v>836</v>
      </c>
      <c r="C14" s="204" t="s">
        <v>837</v>
      </c>
      <c r="D14" s="205">
        <v>50</v>
      </c>
      <c r="E14" s="205" t="s">
        <v>790</v>
      </c>
      <c r="F14" s="206" t="s">
        <v>787</v>
      </c>
      <c r="I14" s="109"/>
    </row>
    <row r="15" spans="1:9" ht="38.25" x14ac:dyDescent="0.2">
      <c r="A15" s="21" t="s">
        <v>788</v>
      </c>
      <c r="B15" s="102" t="s">
        <v>831</v>
      </c>
      <c r="C15" s="202" t="s">
        <v>830</v>
      </c>
      <c r="D15" s="99">
        <v>50</v>
      </c>
      <c r="E15" s="99" t="s">
        <v>790</v>
      </c>
      <c r="F15" s="203" t="s">
        <v>791</v>
      </c>
      <c r="I15" s="109"/>
    </row>
    <row r="16" spans="1:9" ht="51" x14ac:dyDescent="0.2">
      <c r="A16" s="21" t="s">
        <v>792</v>
      </c>
      <c r="B16" s="103" t="s">
        <v>852</v>
      </c>
      <c r="C16" s="204" t="s">
        <v>837</v>
      </c>
      <c r="D16" s="99">
        <v>50</v>
      </c>
      <c r="E16" s="99" t="s">
        <v>790</v>
      </c>
      <c r="F16" s="203" t="s">
        <v>793</v>
      </c>
      <c r="I16" s="109"/>
    </row>
    <row r="17" spans="1:9" ht="38.25" x14ac:dyDescent="0.2">
      <c r="A17" s="21" t="s">
        <v>794</v>
      </c>
      <c r="B17" s="103" t="s">
        <v>807</v>
      </c>
      <c r="C17" s="202" t="s">
        <v>795</v>
      </c>
      <c r="D17" s="99">
        <v>50</v>
      </c>
      <c r="E17" s="99" t="s">
        <v>784</v>
      </c>
      <c r="F17" s="203" t="s">
        <v>796</v>
      </c>
      <c r="I17" s="109"/>
    </row>
    <row r="18" spans="1:9" ht="63.75" x14ac:dyDescent="0.2">
      <c r="A18" s="259" t="s">
        <v>798</v>
      </c>
      <c r="B18" s="103" t="s">
        <v>844</v>
      </c>
      <c r="C18" s="209" t="s">
        <v>811</v>
      </c>
      <c r="D18" s="205">
        <v>25</v>
      </c>
      <c r="E18" s="205" t="s">
        <v>801</v>
      </c>
      <c r="F18" s="261" t="s">
        <v>799</v>
      </c>
      <c r="I18" s="109"/>
    </row>
    <row r="19" spans="1:9" ht="63.75" customHeight="1" x14ac:dyDescent="0.2">
      <c r="A19" s="260"/>
      <c r="B19" s="103" t="s">
        <v>845</v>
      </c>
      <c r="C19" s="204" t="s">
        <v>804</v>
      </c>
      <c r="D19" s="205">
        <v>25</v>
      </c>
      <c r="E19" s="205" t="s">
        <v>801</v>
      </c>
      <c r="F19" s="262"/>
      <c r="I19" s="109"/>
    </row>
    <row r="20" spans="1:9" ht="38.25" x14ac:dyDescent="0.2">
      <c r="A20" s="72" t="s">
        <v>802</v>
      </c>
      <c r="B20" s="102" t="s">
        <v>834</v>
      </c>
      <c r="C20" s="204" t="s">
        <v>841</v>
      </c>
      <c r="D20" s="99">
        <v>50</v>
      </c>
      <c r="E20" s="99" t="s">
        <v>784</v>
      </c>
      <c r="F20" s="210" t="s">
        <v>803</v>
      </c>
      <c r="I20" s="109"/>
    </row>
    <row r="21" spans="1:9" ht="38.25" x14ac:dyDescent="0.2">
      <c r="A21" s="208" t="s">
        <v>805</v>
      </c>
      <c r="B21" s="120" t="s">
        <v>846</v>
      </c>
      <c r="C21" s="202" t="s">
        <v>789</v>
      </c>
      <c r="D21" s="99">
        <v>50</v>
      </c>
      <c r="E21" s="209" t="s">
        <v>790</v>
      </c>
      <c r="F21" s="210" t="s">
        <v>806</v>
      </c>
    </row>
    <row r="22" spans="1:9" ht="63.75" x14ac:dyDescent="0.2">
      <c r="A22" s="21" t="s">
        <v>808</v>
      </c>
      <c r="B22" s="103" t="s">
        <v>839</v>
      </c>
      <c r="C22" s="202" t="s">
        <v>809</v>
      </c>
      <c r="D22" s="99">
        <v>50</v>
      </c>
      <c r="E22" s="99" t="s">
        <v>801</v>
      </c>
      <c r="F22" s="203" t="s">
        <v>810</v>
      </c>
    </row>
    <row r="23" spans="1:9" ht="66" customHeight="1" x14ac:dyDescent="0.2">
      <c r="A23" s="208" t="s">
        <v>162</v>
      </c>
      <c r="B23" s="163" t="s">
        <v>840</v>
      </c>
      <c r="C23" s="209" t="s">
        <v>811</v>
      </c>
      <c r="D23" s="209">
        <v>50</v>
      </c>
      <c r="E23" s="209" t="s">
        <v>801</v>
      </c>
      <c r="F23" s="210" t="s">
        <v>812</v>
      </c>
    </row>
    <row r="24" spans="1:9" ht="63.75" x14ac:dyDescent="0.2">
      <c r="A24" s="208" t="s">
        <v>154</v>
      </c>
      <c r="B24" s="120" t="s">
        <v>853</v>
      </c>
      <c r="C24" s="204" t="s">
        <v>829</v>
      </c>
      <c r="D24" s="99">
        <v>50</v>
      </c>
      <c r="E24" s="99" t="s">
        <v>801</v>
      </c>
      <c r="F24" s="210" t="s">
        <v>813</v>
      </c>
    </row>
    <row r="25" spans="1:9" ht="25.5" x14ac:dyDescent="0.2">
      <c r="A25" s="21" t="s">
        <v>174</v>
      </c>
      <c r="B25" s="103" t="s">
        <v>842</v>
      </c>
      <c r="C25" s="204" t="s">
        <v>800</v>
      </c>
      <c r="D25" s="205">
        <v>50</v>
      </c>
      <c r="E25" s="205" t="s">
        <v>843</v>
      </c>
      <c r="F25" s="206" t="s">
        <v>814</v>
      </c>
    </row>
    <row r="26" spans="1:9" ht="51" x14ac:dyDescent="0.2">
      <c r="A26" s="212" t="s">
        <v>9</v>
      </c>
      <c r="B26" s="207" t="s">
        <v>833</v>
      </c>
      <c r="C26" s="204" t="s">
        <v>832</v>
      </c>
      <c r="D26" s="205">
        <v>50</v>
      </c>
      <c r="E26" s="205" t="s">
        <v>797</v>
      </c>
      <c r="F26" s="213" t="s">
        <v>815</v>
      </c>
    </row>
    <row r="27" spans="1:9" ht="38.25" x14ac:dyDescent="0.2">
      <c r="A27" s="183">
        <v>14</v>
      </c>
      <c r="B27" s="102" t="s">
        <v>834</v>
      </c>
      <c r="C27" s="204" t="s">
        <v>838</v>
      </c>
      <c r="D27" s="205">
        <v>50</v>
      </c>
      <c r="E27" s="205" t="s">
        <v>784</v>
      </c>
      <c r="F27" s="211" t="s">
        <v>816</v>
      </c>
    </row>
    <row r="28" spans="1:9" x14ac:dyDescent="0.2">
      <c r="A28" s="162"/>
      <c r="B28" s="258" t="s">
        <v>817</v>
      </c>
      <c r="C28" s="234"/>
      <c r="D28" s="39">
        <f>SUM(D13:D27)</f>
        <v>700</v>
      </c>
      <c r="E28" s="162"/>
      <c r="F28" s="162"/>
    </row>
  </sheetData>
  <mergeCells count="4">
    <mergeCell ref="B28:C28"/>
    <mergeCell ref="A8:E8"/>
    <mergeCell ref="A18:A19"/>
    <mergeCell ref="F18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прил.1</vt:lpstr>
      <vt:lpstr>прил.6</vt:lpstr>
      <vt:lpstr>прил.7</vt:lpstr>
      <vt:lpstr>прил.8</vt:lpstr>
      <vt:lpstr>прил.9</vt:lpstr>
      <vt:lpstr>прил.10</vt:lpstr>
      <vt:lpstr>прил.11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 А.А.. Сиротин</cp:lastModifiedBy>
  <cp:lastPrinted>2020-12-08T10:58:58Z</cp:lastPrinted>
  <dcterms:created xsi:type="dcterms:W3CDTF">2007-02-27T13:35:41Z</dcterms:created>
  <dcterms:modified xsi:type="dcterms:W3CDTF">2020-12-22T06:13:34Z</dcterms:modified>
</cp:coreProperties>
</file>