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ЭтаКнига" defaultThemeVersion="124226"/>
  <mc:AlternateContent xmlns:mc="http://schemas.openxmlformats.org/markup-compatibility/2006">
    <mc:Choice Requires="x15">
      <x15ac:absPath xmlns:x15ac="http://schemas.microsoft.com/office/spreadsheetml/2010/11/ac" url="O:\1 ПАКЕТ ДЛЯ СОГЛАСОВАНИЯ ИЗМЕНЕН.В БЮДЖЕТ\2024 год\БЮДЖЕТ  2024 в Думу\"/>
    </mc:Choice>
  </mc:AlternateContent>
  <bookViews>
    <workbookView xWindow="0" yWindow="0" windowWidth="22896" windowHeight="9252"/>
  </bookViews>
  <sheets>
    <sheet name="прил.1" sheetId="62" r:id="rId1"/>
    <sheet name="прил.3" sheetId="1" r:id="rId2"/>
    <sheet name="прил.4" sheetId="61" r:id="rId3"/>
    <sheet name="прил.5" sheetId="2" r:id="rId4"/>
    <sheet name="прил.6" sheetId="3" r:id="rId5"/>
    <sheet name="прил.7" sheetId="64" r:id="rId6"/>
    <sheet name="прил.8" sheetId="65" r:id="rId7"/>
  </sheets>
  <calcPr calcId="152511"/>
</workbook>
</file>

<file path=xl/calcChain.xml><?xml version="1.0" encoding="utf-8"?>
<calcChain xmlns="http://schemas.openxmlformats.org/spreadsheetml/2006/main">
  <c r="C14" i="62" l="1"/>
  <c r="G392" i="61" l="1"/>
  <c r="H392" i="61"/>
  <c r="F392" i="61"/>
  <c r="H306" i="61" l="1"/>
  <c r="G306" i="61"/>
  <c r="F306" i="61"/>
  <c r="H304" i="61"/>
  <c r="G304" i="61"/>
  <c r="F304" i="61"/>
  <c r="J335" i="2"/>
  <c r="I335" i="2"/>
  <c r="H335" i="2"/>
  <c r="J333" i="2"/>
  <c r="I333" i="2"/>
  <c r="H333" i="2"/>
  <c r="F417" i="3"/>
  <c r="E417" i="3"/>
  <c r="J329" i="2"/>
  <c r="I329" i="2"/>
  <c r="H301" i="61"/>
  <c r="G301" i="61"/>
  <c r="F299" i="61"/>
  <c r="H327" i="2"/>
  <c r="D415" i="3"/>
  <c r="F423" i="3" l="1"/>
  <c r="F420" i="3" s="1"/>
  <c r="E423" i="3"/>
  <c r="E420" i="3" s="1"/>
  <c r="D423" i="3"/>
  <c r="D420" i="3" s="1"/>
  <c r="J332" i="2"/>
  <c r="I332" i="2"/>
  <c r="H332" i="2"/>
  <c r="F183" i="3" l="1"/>
  <c r="E183" i="3"/>
  <c r="D183" i="3"/>
  <c r="F181" i="3"/>
  <c r="E181" i="3"/>
  <c r="D181" i="3"/>
  <c r="J598" i="2"/>
  <c r="I598" i="2"/>
  <c r="H598" i="2"/>
  <c r="J596" i="2"/>
  <c r="I596" i="2"/>
  <c r="H596" i="2"/>
  <c r="G439" i="61"/>
  <c r="H439" i="61"/>
  <c r="F439" i="61"/>
  <c r="F146" i="3"/>
  <c r="E146" i="3"/>
  <c r="D146" i="3"/>
  <c r="F144" i="3"/>
  <c r="E144" i="3"/>
  <c r="D144" i="3"/>
  <c r="F142" i="3"/>
  <c r="E142" i="3"/>
  <c r="D142" i="3"/>
  <c r="J575" i="2"/>
  <c r="I575" i="2"/>
  <c r="H575" i="2"/>
  <c r="J573" i="2"/>
  <c r="I573" i="2"/>
  <c r="H573" i="2"/>
  <c r="J571" i="2"/>
  <c r="I571" i="2"/>
  <c r="H571" i="2"/>
  <c r="F138" i="3"/>
  <c r="E138" i="3"/>
  <c r="D138" i="3"/>
  <c r="F135" i="3"/>
  <c r="E135" i="3"/>
  <c r="D135" i="3"/>
  <c r="F133" i="3"/>
  <c r="E133" i="3"/>
  <c r="D133" i="3"/>
  <c r="F130" i="3"/>
  <c r="E130" i="3"/>
  <c r="D130" i="3"/>
  <c r="J624" i="2"/>
  <c r="I624" i="2"/>
  <c r="H624" i="2"/>
  <c r="J621" i="2"/>
  <c r="I621" i="2"/>
  <c r="H621" i="2"/>
  <c r="J619" i="2"/>
  <c r="I619" i="2"/>
  <c r="H619" i="2"/>
  <c r="J616" i="2"/>
  <c r="I616" i="2"/>
  <c r="H616" i="2"/>
  <c r="I595" i="2" l="1"/>
  <c r="D180" i="3"/>
  <c r="E180" i="3"/>
  <c r="F180" i="3"/>
  <c r="H595" i="2"/>
  <c r="J595" i="2"/>
  <c r="E129" i="3"/>
  <c r="D129" i="3"/>
  <c r="F129" i="3"/>
  <c r="J615" i="2"/>
  <c r="I615" i="2"/>
  <c r="H615" i="2"/>
  <c r="E540" i="3" l="1"/>
  <c r="F540" i="3"/>
  <c r="D540" i="3"/>
  <c r="F539" i="3"/>
  <c r="E539" i="3"/>
  <c r="D539" i="3"/>
  <c r="E502" i="3" l="1"/>
  <c r="F502" i="3"/>
  <c r="D502" i="3"/>
  <c r="I49" i="2"/>
  <c r="J49" i="2"/>
  <c r="H49" i="2"/>
  <c r="G32" i="61"/>
  <c r="H32" i="61"/>
  <c r="F32" i="61"/>
  <c r="H436" i="2" l="1"/>
  <c r="F353" i="61"/>
  <c r="F121" i="3" l="1"/>
  <c r="E121" i="3"/>
  <c r="D121" i="3"/>
  <c r="F119" i="3"/>
  <c r="E119" i="3"/>
  <c r="D119" i="3"/>
  <c r="J538" i="2"/>
  <c r="I538" i="2"/>
  <c r="H538" i="2"/>
  <c r="J536" i="2"/>
  <c r="I536" i="2"/>
  <c r="H536" i="2"/>
  <c r="H397" i="61" l="1"/>
  <c r="G397" i="61"/>
  <c r="F397" i="61"/>
  <c r="H395" i="61"/>
  <c r="G395" i="61"/>
  <c r="F395" i="61"/>
  <c r="J487" i="2"/>
  <c r="I487" i="2"/>
  <c r="H487" i="2"/>
  <c r="J485" i="2"/>
  <c r="I485" i="2"/>
  <c r="H485" i="2"/>
  <c r="I483" i="2"/>
  <c r="J483" i="2"/>
  <c r="H383" i="61"/>
  <c r="G383" i="61"/>
  <c r="F383" i="61"/>
  <c r="J471" i="2"/>
  <c r="J470" i="2" s="1"/>
  <c r="I471" i="2"/>
  <c r="I470" i="2" s="1"/>
  <c r="H471" i="2"/>
  <c r="H470" i="2" s="1"/>
  <c r="I482" i="2" l="1"/>
  <c r="J482" i="2"/>
  <c r="H455" i="61" l="1"/>
  <c r="G455" i="61"/>
  <c r="F455" i="61"/>
  <c r="H453" i="61"/>
  <c r="G453" i="61"/>
  <c r="F453" i="61"/>
  <c r="J515" i="2"/>
  <c r="I515" i="2"/>
  <c r="H515" i="2"/>
  <c r="J513" i="2"/>
  <c r="I513" i="2"/>
  <c r="H513" i="2"/>
  <c r="F67" i="3"/>
  <c r="E67" i="3"/>
  <c r="D67" i="3"/>
  <c r="J518" i="2"/>
  <c r="I518" i="2"/>
  <c r="H518" i="2"/>
  <c r="H377" i="61"/>
  <c r="G377" i="61"/>
  <c r="F377" i="61"/>
  <c r="H375" i="61"/>
  <c r="G375" i="61"/>
  <c r="F375" i="61"/>
  <c r="H373" i="61"/>
  <c r="G373" i="61"/>
  <c r="F373" i="61"/>
  <c r="J463" i="2"/>
  <c r="I463" i="2"/>
  <c r="H463" i="2"/>
  <c r="J461" i="2"/>
  <c r="I461" i="2"/>
  <c r="H461" i="2"/>
  <c r="J459" i="2"/>
  <c r="I459" i="2"/>
  <c r="H459" i="2"/>
  <c r="F51" i="3"/>
  <c r="E51" i="3"/>
  <c r="D51" i="3"/>
  <c r="F49" i="3"/>
  <c r="E49" i="3"/>
  <c r="D49" i="3"/>
  <c r="F53" i="3"/>
  <c r="E53" i="3"/>
  <c r="D53" i="3"/>
  <c r="J454" i="2"/>
  <c r="I454" i="2"/>
  <c r="H454" i="2"/>
  <c r="J452" i="2"/>
  <c r="I452" i="2"/>
  <c r="H452" i="2"/>
  <c r="F47" i="3"/>
  <c r="E47" i="3"/>
  <c r="D47" i="3"/>
  <c r="J448" i="2"/>
  <c r="I448" i="2"/>
  <c r="H448" i="2"/>
  <c r="G363" i="61"/>
  <c r="H363" i="61"/>
  <c r="F363" i="61"/>
  <c r="H361" i="61" l="1"/>
  <c r="G361" i="61"/>
  <c r="F361" i="61"/>
  <c r="H359" i="61"/>
  <c r="G359" i="61"/>
  <c r="F359" i="61"/>
  <c r="H357" i="61"/>
  <c r="G357" i="61"/>
  <c r="F357" i="61"/>
  <c r="J445" i="2"/>
  <c r="I445" i="2"/>
  <c r="H445" i="2"/>
  <c r="J443" i="2"/>
  <c r="I443" i="2"/>
  <c r="H443" i="2"/>
  <c r="J441" i="2"/>
  <c r="I441" i="2"/>
  <c r="H441" i="2"/>
  <c r="F32" i="3"/>
  <c r="F31" i="3" s="1"/>
  <c r="E32" i="3"/>
  <c r="E31" i="3" s="1"/>
  <c r="D32" i="3"/>
  <c r="D31" i="3" s="1"/>
  <c r="J435" i="2"/>
  <c r="J434" i="2" s="1"/>
  <c r="I435" i="2"/>
  <c r="I434" i="2" s="1"/>
  <c r="H435" i="2"/>
  <c r="H434" i="2" s="1"/>
  <c r="F29" i="3"/>
  <c r="E29" i="3"/>
  <c r="D29" i="3"/>
  <c r="F27" i="3"/>
  <c r="E27" i="3"/>
  <c r="D27" i="3"/>
  <c r="J432" i="2"/>
  <c r="I432" i="2"/>
  <c r="H432" i="2"/>
  <c r="J430" i="2"/>
  <c r="I430" i="2"/>
  <c r="H430" i="2"/>
  <c r="H450" i="2"/>
  <c r="I450" i="2"/>
  <c r="J450" i="2"/>
  <c r="F472" i="3" l="1"/>
  <c r="E472" i="3"/>
  <c r="D472" i="3"/>
  <c r="F470" i="3"/>
  <c r="F469" i="3" s="1"/>
  <c r="E470" i="3"/>
  <c r="E469" i="3" s="1"/>
  <c r="D470" i="3"/>
  <c r="F467" i="3"/>
  <c r="E467" i="3"/>
  <c r="D467" i="3"/>
  <c r="F465" i="3"/>
  <c r="E465" i="3"/>
  <c r="D465" i="3"/>
  <c r="D464" i="3" s="1"/>
  <c r="H366" i="2"/>
  <c r="H364" i="2"/>
  <c r="H361" i="2"/>
  <c r="H359" i="2"/>
  <c r="F331" i="61"/>
  <c r="H321" i="61"/>
  <c r="G321" i="61"/>
  <c r="F321" i="61"/>
  <c r="H319" i="61"/>
  <c r="G319" i="61"/>
  <c r="F319" i="61"/>
  <c r="H316" i="61"/>
  <c r="G316" i="61"/>
  <c r="F316" i="61"/>
  <c r="H314" i="61"/>
  <c r="G314" i="61"/>
  <c r="F314" i="61"/>
  <c r="H311" i="61"/>
  <c r="G311" i="61"/>
  <c r="F311" i="61"/>
  <c r="H309" i="61"/>
  <c r="G309" i="61"/>
  <c r="F309" i="61"/>
  <c r="H302" i="61"/>
  <c r="G302" i="61"/>
  <c r="F302" i="61"/>
  <c r="H300" i="61"/>
  <c r="G300" i="61"/>
  <c r="G297" i="61" s="1"/>
  <c r="F300" i="61"/>
  <c r="H298" i="61"/>
  <c r="G298" i="61"/>
  <c r="F298" i="61"/>
  <c r="F297" i="61" s="1"/>
  <c r="J354" i="2"/>
  <c r="I354" i="2"/>
  <c r="H354" i="2"/>
  <c r="J352" i="2"/>
  <c r="I352" i="2"/>
  <c r="H352" i="2"/>
  <c r="J348" i="2"/>
  <c r="I348" i="2"/>
  <c r="H348" i="2"/>
  <c r="J346" i="2"/>
  <c r="I346" i="2"/>
  <c r="H346" i="2"/>
  <c r="J342" i="2"/>
  <c r="J341" i="2" s="1"/>
  <c r="I342" i="2"/>
  <c r="I341" i="2" s="1"/>
  <c r="H342" i="2"/>
  <c r="H341" i="2" s="1"/>
  <c r="J339" i="2"/>
  <c r="J338" i="2" s="1"/>
  <c r="I339" i="2"/>
  <c r="I338" i="2" s="1"/>
  <c r="H339" i="2"/>
  <c r="H338" i="2" s="1"/>
  <c r="J330" i="2"/>
  <c r="I330" i="2"/>
  <c r="H330" i="2"/>
  <c r="J328" i="2"/>
  <c r="I328" i="2"/>
  <c r="H328" i="2"/>
  <c r="J326" i="2"/>
  <c r="I326" i="2"/>
  <c r="H326" i="2"/>
  <c r="F152" i="3"/>
  <c r="F151" i="3" s="1"/>
  <c r="E152" i="3"/>
  <c r="E151" i="3" s="1"/>
  <c r="D152" i="3"/>
  <c r="D151" i="3" s="1"/>
  <c r="H498" i="61"/>
  <c r="G498" i="61"/>
  <c r="F498" i="61"/>
  <c r="I631" i="2"/>
  <c r="I630" i="2" s="1"/>
  <c r="J631" i="2"/>
  <c r="J630" i="2" s="1"/>
  <c r="H631" i="2"/>
  <c r="H630" i="2" s="1"/>
  <c r="F55" i="3"/>
  <c r="F46" i="3" s="1"/>
  <c r="E55" i="3"/>
  <c r="E46" i="3" s="1"/>
  <c r="D55" i="3"/>
  <c r="D46" i="3" s="1"/>
  <c r="J456" i="2"/>
  <c r="J447" i="2" s="1"/>
  <c r="I456" i="2"/>
  <c r="I447" i="2" s="1"/>
  <c r="H456" i="2"/>
  <c r="H447" i="2" s="1"/>
  <c r="G371" i="61"/>
  <c r="H371" i="61"/>
  <c r="F371" i="61"/>
  <c r="H337" i="2" l="1"/>
  <c r="J337" i="2"/>
  <c r="H363" i="2"/>
  <c r="I337" i="2"/>
  <c r="H297" i="61"/>
  <c r="G313" i="61"/>
  <c r="F464" i="3"/>
  <c r="F463" i="3" s="1"/>
  <c r="F462" i="3" s="1"/>
  <c r="H351" i="2"/>
  <c r="H350" i="2" s="1"/>
  <c r="E464" i="3"/>
  <c r="F318" i="61"/>
  <c r="G318" i="61"/>
  <c r="H313" i="61"/>
  <c r="F313" i="61"/>
  <c r="H318" i="61"/>
  <c r="H325" i="2"/>
  <c r="H324" i="2" s="1"/>
  <c r="J351" i="2"/>
  <c r="J350" i="2" s="1"/>
  <c r="I345" i="2"/>
  <c r="I344" i="2" s="1"/>
  <c r="I351" i="2"/>
  <c r="I350" i="2" s="1"/>
  <c r="D469" i="3"/>
  <c r="D463" i="3" s="1"/>
  <c r="D462" i="3" s="1"/>
  <c r="E463" i="3"/>
  <c r="E462" i="3" s="1"/>
  <c r="I325" i="2"/>
  <c r="I324" i="2" s="1"/>
  <c r="H345" i="2"/>
  <c r="H344" i="2" s="1"/>
  <c r="J325" i="2"/>
  <c r="J324" i="2" s="1"/>
  <c r="J345" i="2"/>
  <c r="J344" i="2" s="1"/>
  <c r="I323" i="2" l="1"/>
  <c r="H323" i="2"/>
  <c r="J323" i="2"/>
  <c r="F358" i="3"/>
  <c r="E358" i="3"/>
  <c r="D358" i="3"/>
  <c r="F356" i="3"/>
  <c r="E356" i="3"/>
  <c r="D356" i="3"/>
  <c r="F354" i="3"/>
  <c r="E354" i="3"/>
  <c r="D354" i="3"/>
  <c r="F352" i="3"/>
  <c r="E352" i="3"/>
  <c r="D352" i="3"/>
  <c r="F350" i="3"/>
  <c r="E350" i="3"/>
  <c r="D350" i="3"/>
  <c r="F348" i="3"/>
  <c r="E348" i="3"/>
  <c r="D348" i="3"/>
  <c r="F346" i="3"/>
  <c r="E346" i="3"/>
  <c r="D346" i="3"/>
  <c r="F344" i="3"/>
  <c r="E344" i="3"/>
  <c r="D344" i="3"/>
  <c r="F342" i="3"/>
  <c r="E342" i="3"/>
  <c r="D342" i="3"/>
  <c r="J182" i="2"/>
  <c r="I182" i="2"/>
  <c r="H182" i="2"/>
  <c r="J180" i="2"/>
  <c r="I180" i="2"/>
  <c r="H180" i="2"/>
  <c r="J178" i="2"/>
  <c r="I178" i="2"/>
  <c r="H178" i="2"/>
  <c r="J176" i="2"/>
  <c r="I176" i="2"/>
  <c r="H176" i="2"/>
  <c r="J174" i="2"/>
  <c r="I174" i="2"/>
  <c r="H174" i="2"/>
  <c r="J172" i="2"/>
  <c r="I172" i="2"/>
  <c r="H172" i="2"/>
  <c r="J170" i="2"/>
  <c r="I170" i="2"/>
  <c r="H170" i="2"/>
  <c r="J168" i="2"/>
  <c r="I168" i="2"/>
  <c r="H168" i="2"/>
  <c r="J166" i="2"/>
  <c r="I166" i="2"/>
  <c r="H166" i="2"/>
  <c r="I165" i="2" l="1"/>
  <c r="H165" i="2"/>
  <c r="J165" i="2"/>
  <c r="E341" i="3"/>
  <c r="F341" i="3"/>
  <c r="D341" i="3"/>
  <c r="F370" i="3"/>
  <c r="E370" i="3"/>
  <c r="D370" i="3"/>
  <c r="F368" i="3"/>
  <c r="E368" i="3"/>
  <c r="D368" i="3"/>
  <c r="F366" i="3"/>
  <c r="E366" i="3"/>
  <c r="D366" i="3"/>
  <c r="F364" i="3"/>
  <c r="E364" i="3"/>
  <c r="D364" i="3"/>
  <c r="F362" i="3"/>
  <c r="E362" i="3"/>
  <c r="D362" i="3"/>
  <c r="J160" i="2"/>
  <c r="I160" i="2"/>
  <c r="H160" i="2"/>
  <c r="J158" i="2"/>
  <c r="I158" i="2"/>
  <c r="H158" i="2"/>
  <c r="J156" i="2"/>
  <c r="I156" i="2"/>
  <c r="H156" i="2"/>
  <c r="J154" i="2"/>
  <c r="I154" i="2"/>
  <c r="H154" i="2"/>
  <c r="J152" i="2"/>
  <c r="I152" i="2"/>
  <c r="H152" i="2"/>
  <c r="G151" i="61"/>
  <c r="H151" i="61"/>
  <c r="F151" i="61"/>
  <c r="D392" i="3"/>
  <c r="D390" i="3"/>
  <c r="H103" i="2"/>
  <c r="H101" i="2"/>
  <c r="F101" i="61"/>
  <c r="F99" i="61"/>
  <c r="H151" i="2" l="1"/>
  <c r="D361" i="3"/>
  <c r="E361" i="3"/>
  <c r="F361" i="3"/>
  <c r="I151" i="2"/>
  <c r="J151" i="2"/>
  <c r="H115" i="61"/>
  <c r="G115" i="61"/>
  <c r="F115" i="61"/>
  <c r="H113" i="61"/>
  <c r="G113" i="61"/>
  <c r="F113" i="61"/>
  <c r="J121" i="2"/>
  <c r="I121" i="2"/>
  <c r="H121" i="2"/>
  <c r="J119" i="2"/>
  <c r="I119" i="2"/>
  <c r="H119" i="2"/>
  <c r="H110" i="61"/>
  <c r="G110" i="61"/>
  <c r="F110" i="61"/>
  <c r="H108" i="61"/>
  <c r="G108" i="61"/>
  <c r="F108" i="61"/>
  <c r="J115" i="2"/>
  <c r="I115" i="2"/>
  <c r="H115" i="2"/>
  <c r="J113" i="2"/>
  <c r="I113" i="2"/>
  <c r="H113" i="2"/>
  <c r="H104" i="61"/>
  <c r="G104" i="61"/>
  <c r="F104" i="61"/>
  <c r="J108" i="2"/>
  <c r="I108" i="2"/>
  <c r="H108" i="2"/>
  <c r="H101" i="61"/>
  <c r="G101" i="61"/>
  <c r="H99" i="61"/>
  <c r="G99" i="61"/>
  <c r="J104" i="2"/>
  <c r="I104" i="2"/>
  <c r="J102" i="2"/>
  <c r="I102" i="2"/>
  <c r="H294" i="61" l="1"/>
  <c r="G294" i="61"/>
  <c r="F294" i="61"/>
  <c r="H292" i="61"/>
  <c r="G292" i="61"/>
  <c r="F292" i="61"/>
  <c r="J321" i="2"/>
  <c r="I321" i="2"/>
  <c r="H321" i="2"/>
  <c r="J319" i="2"/>
  <c r="I319" i="2"/>
  <c r="H319" i="2"/>
  <c r="F199" i="3" l="1"/>
  <c r="E199" i="3"/>
  <c r="D199" i="3"/>
  <c r="F197" i="3"/>
  <c r="E197" i="3"/>
  <c r="D197" i="3"/>
  <c r="F195" i="3"/>
  <c r="E195" i="3"/>
  <c r="D195" i="3"/>
  <c r="H69" i="61"/>
  <c r="G69" i="61"/>
  <c r="F69" i="61"/>
  <c r="H67" i="61"/>
  <c r="G67" i="61"/>
  <c r="F67" i="61"/>
  <c r="H65" i="61"/>
  <c r="G65" i="61"/>
  <c r="F65" i="61"/>
  <c r="F544" i="3"/>
  <c r="E544" i="3"/>
  <c r="D544" i="3"/>
  <c r="F542" i="3"/>
  <c r="E542" i="3"/>
  <c r="D542" i="3"/>
  <c r="J27" i="2"/>
  <c r="I27" i="2"/>
  <c r="H27" i="2"/>
  <c r="J25" i="2"/>
  <c r="I25" i="2"/>
  <c r="H25" i="2"/>
  <c r="H279" i="61" l="1"/>
  <c r="G279" i="61"/>
  <c r="F279" i="61"/>
  <c r="J303" i="2"/>
  <c r="I303" i="2"/>
  <c r="H303" i="2"/>
  <c r="E319" i="3"/>
  <c r="F319" i="3"/>
  <c r="D319" i="3"/>
  <c r="H539" i="61" l="1"/>
  <c r="G539" i="61"/>
  <c r="F539" i="61"/>
  <c r="J398" i="2"/>
  <c r="J397" i="2" s="1"/>
  <c r="I398" i="2"/>
  <c r="I397" i="2" s="1"/>
  <c r="H398" i="2"/>
  <c r="H397" i="2" s="1"/>
  <c r="F284" i="3" l="1"/>
  <c r="E284" i="3"/>
  <c r="D284" i="3"/>
  <c r="F282" i="3"/>
  <c r="E282" i="3"/>
  <c r="D282" i="3"/>
  <c r="J259" i="2"/>
  <c r="I259" i="2"/>
  <c r="I256" i="2" s="1"/>
  <c r="H259" i="2"/>
  <c r="J257" i="2"/>
  <c r="I257" i="2"/>
  <c r="H257" i="2"/>
  <c r="F279" i="3"/>
  <c r="E279" i="3"/>
  <c r="D279" i="3"/>
  <c r="F277" i="3"/>
  <c r="E277" i="3"/>
  <c r="D277" i="3"/>
  <c r="F275" i="3"/>
  <c r="E275" i="3"/>
  <c r="D275" i="3"/>
  <c r="J254" i="2"/>
  <c r="I254" i="2"/>
  <c r="H254" i="2"/>
  <c r="J252" i="2"/>
  <c r="I252" i="2"/>
  <c r="H252" i="2"/>
  <c r="J250" i="2"/>
  <c r="I250" i="2"/>
  <c r="H250" i="2"/>
  <c r="H243" i="2"/>
  <c r="I243" i="2"/>
  <c r="J243" i="2"/>
  <c r="H246" i="2"/>
  <c r="H245" i="2" s="1"/>
  <c r="I246" i="2"/>
  <c r="I245" i="2" s="1"/>
  <c r="J246" i="2"/>
  <c r="J245" i="2" s="1"/>
  <c r="H256" i="2" l="1"/>
  <c r="F281" i="3"/>
  <c r="E281" i="3"/>
  <c r="D281" i="3"/>
  <c r="J256" i="2"/>
  <c r="F231" i="3"/>
  <c r="E231" i="3"/>
  <c r="D231" i="3"/>
  <c r="J225" i="2"/>
  <c r="I225" i="2"/>
  <c r="H225" i="2"/>
  <c r="G213" i="61"/>
  <c r="H213" i="61"/>
  <c r="F213" i="61"/>
  <c r="H445" i="61" l="1"/>
  <c r="G445" i="61"/>
  <c r="F445" i="61"/>
  <c r="H443" i="61"/>
  <c r="G443" i="61"/>
  <c r="F443" i="61"/>
  <c r="J605" i="2"/>
  <c r="I605" i="2"/>
  <c r="H605" i="2"/>
  <c r="J603" i="2"/>
  <c r="I603" i="2"/>
  <c r="H603" i="2"/>
  <c r="H283" i="61" l="1"/>
  <c r="G283" i="61"/>
  <c r="F283" i="61"/>
  <c r="J308" i="2"/>
  <c r="I308" i="2"/>
  <c r="H308" i="2"/>
  <c r="F324" i="3"/>
  <c r="E324" i="3"/>
  <c r="D324" i="3"/>
  <c r="J639" i="2" l="1"/>
  <c r="I639" i="2"/>
  <c r="H639" i="2"/>
  <c r="J637" i="2"/>
  <c r="J636" i="2" s="1"/>
  <c r="I637" i="2"/>
  <c r="I636" i="2" s="1"/>
  <c r="H637" i="2"/>
  <c r="F418" i="61"/>
  <c r="H313" i="2"/>
  <c r="I313" i="2"/>
  <c r="J313" i="2"/>
  <c r="J134" i="2"/>
  <c r="I134" i="2"/>
  <c r="J132" i="2"/>
  <c r="I132" i="2"/>
  <c r="H131" i="61"/>
  <c r="H129" i="61"/>
  <c r="H128" i="61" s="1"/>
  <c r="F488" i="3"/>
  <c r="F486" i="3"/>
  <c r="F495" i="3"/>
  <c r="E495" i="3"/>
  <c r="D495" i="3"/>
  <c r="F493" i="3"/>
  <c r="E493" i="3"/>
  <c r="D493" i="3"/>
  <c r="J196" i="2"/>
  <c r="I196" i="2"/>
  <c r="H196" i="2"/>
  <c r="J194" i="2"/>
  <c r="I194" i="2"/>
  <c r="H194" i="2"/>
  <c r="F484" i="3"/>
  <c r="E484" i="3"/>
  <c r="D484" i="3"/>
  <c r="E488" i="3"/>
  <c r="D488" i="3"/>
  <c r="E486" i="3"/>
  <c r="D486" i="3"/>
  <c r="H134" i="2"/>
  <c r="H132" i="2"/>
  <c r="H636" i="2" l="1"/>
  <c r="H327" i="61"/>
  <c r="G327" i="61"/>
  <c r="F327" i="61"/>
  <c r="H325" i="61"/>
  <c r="G325" i="61"/>
  <c r="F325" i="61"/>
  <c r="H331" i="61"/>
  <c r="G331" i="61"/>
  <c r="J361" i="2"/>
  <c r="I361" i="2"/>
  <c r="J359" i="2"/>
  <c r="I359" i="2"/>
  <c r="J366" i="2"/>
  <c r="I366" i="2"/>
  <c r="J364" i="2"/>
  <c r="J363" i="2" s="1"/>
  <c r="I364" i="2"/>
  <c r="I363" i="2" s="1"/>
  <c r="F337" i="3" l="1"/>
  <c r="E337" i="3"/>
  <c r="D337" i="3"/>
  <c r="F335" i="3"/>
  <c r="E335" i="3"/>
  <c r="D335" i="3"/>
  <c r="F333" i="3"/>
  <c r="E333" i="3"/>
  <c r="D333" i="3"/>
  <c r="F331" i="3"/>
  <c r="E331" i="3"/>
  <c r="D331" i="3"/>
  <c r="J236" i="2"/>
  <c r="I236" i="2"/>
  <c r="H236" i="2"/>
  <c r="J234" i="2"/>
  <c r="I234" i="2"/>
  <c r="H234" i="2"/>
  <c r="J232" i="2"/>
  <c r="I232" i="2"/>
  <c r="H232" i="2"/>
  <c r="J230" i="2"/>
  <c r="I230" i="2"/>
  <c r="H230" i="2"/>
  <c r="G223" i="61"/>
  <c r="H223" i="61"/>
  <c r="F221" i="61"/>
  <c r="F223" i="61"/>
  <c r="D34" i="65" l="1"/>
  <c r="D36" i="65"/>
  <c r="D35" i="65"/>
  <c r="D33" i="65"/>
  <c r="D32" i="65"/>
  <c r="F547" i="3"/>
  <c r="E547" i="3"/>
  <c r="D547" i="3"/>
  <c r="J34" i="2"/>
  <c r="I34" i="2"/>
  <c r="H34" i="2"/>
  <c r="G50" i="61"/>
  <c r="H50" i="61"/>
  <c r="F50" i="61"/>
  <c r="D29" i="65"/>
  <c r="D37" i="65" l="1"/>
  <c r="E306" i="3"/>
  <c r="F306" i="3"/>
  <c r="D306" i="3"/>
  <c r="D206" i="3" l="1"/>
  <c r="H205" i="2"/>
  <c r="H204" i="2" s="1"/>
  <c r="I666" i="2" l="1"/>
  <c r="J666" i="2"/>
  <c r="H666" i="2"/>
  <c r="G22" i="62" l="1"/>
  <c r="F22" i="62"/>
  <c r="E22" i="62"/>
  <c r="D22" i="62"/>
  <c r="C22" i="62"/>
  <c r="G20" i="62"/>
  <c r="G19" i="62" s="1"/>
  <c r="F20" i="62"/>
  <c r="C20" i="62"/>
  <c r="E20" i="62"/>
  <c r="D20" i="62"/>
  <c r="G17" i="62"/>
  <c r="F17" i="62"/>
  <c r="F14" i="62" s="1"/>
  <c r="E17" i="62"/>
  <c r="D17" i="62"/>
  <c r="D14" i="62" s="1"/>
  <c r="C17" i="62"/>
  <c r="G14" i="62"/>
  <c r="E14" i="62"/>
  <c r="E24" i="62" l="1"/>
  <c r="F19" i="62"/>
  <c r="G24" i="62"/>
  <c r="D19" i="62"/>
  <c r="E19" i="62"/>
  <c r="F24" i="62"/>
  <c r="D24" i="62"/>
  <c r="C24" i="62"/>
  <c r="C19" i="62"/>
  <c r="F416" i="3"/>
  <c r="E416" i="3"/>
  <c r="D416" i="3"/>
  <c r="F81" i="3" l="1"/>
  <c r="F80" i="3" s="1"/>
  <c r="E81" i="3"/>
  <c r="E80" i="3" s="1"/>
  <c r="D81" i="3"/>
  <c r="D80" i="3" s="1"/>
  <c r="H385" i="61"/>
  <c r="G385" i="61"/>
  <c r="F385" i="61"/>
  <c r="J474" i="2"/>
  <c r="J473" i="2" s="1"/>
  <c r="I474" i="2"/>
  <c r="I473" i="2" s="1"/>
  <c r="H474" i="2"/>
  <c r="H473" i="2" s="1"/>
  <c r="J282" i="2" l="1"/>
  <c r="I282" i="2"/>
  <c r="H282" i="2"/>
  <c r="G262" i="61"/>
  <c r="H262" i="61"/>
  <c r="F262" i="61"/>
  <c r="D403" i="3" l="1"/>
  <c r="D401" i="3"/>
  <c r="I71" i="2" l="1"/>
  <c r="J71" i="2"/>
  <c r="H71" i="2"/>
  <c r="D450" i="3" l="1"/>
  <c r="D449" i="3" s="1"/>
  <c r="H401" i="2"/>
  <c r="H400" i="2" s="1"/>
  <c r="E268" i="3" l="1"/>
  <c r="F268" i="3"/>
  <c r="D268" i="3"/>
  <c r="G229" i="61"/>
  <c r="H229" i="61"/>
  <c r="F229" i="61"/>
  <c r="G166" i="61" l="1"/>
  <c r="H166" i="61"/>
  <c r="F166" i="61"/>
  <c r="I280" i="2" l="1"/>
  <c r="J280" i="2"/>
  <c r="H280" i="2"/>
  <c r="D162" i="3" l="1"/>
  <c r="F162" i="3"/>
  <c r="E162" i="3"/>
  <c r="H656" i="2"/>
  <c r="J656" i="2"/>
  <c r="I656" i="2"/>
  <c r="F549" i="61"/>
  <c r="H549" i="61"/>
  <c r="G549" i="61"/>
  <c r="J648" i="2" l="1"/>
  <c r="J647" i="2" s="1"/>
  <c r="I648" i="2"/>
  <c r="I647" i="2" s="1"/>
  <c r="H46" i="61"/>
  <c r="G46" i="61"/>
  <c r="E263" i="3"/>
  <c r="F263" i="3"/>
  <c r="D263" i="3"/>
  <c r="F78" i="3" l="1"/>
  <c r="F77" i="3" s="1"/>
  <c r="E78" i="3"/>
  <c r="E77" i="3" s="1"/>
  <c r="D78" i="3"/>
  <c r="D77" i="3" s="1"/>
  <c r="F85" i="3" l="1"/>
  <c r="E85" i="3"/>
  <c r="D85" i="3"/>
  <c r="H483" i="2"/>
  <c r="H482" i="2" s="1"/>
  <c r="F393" i="61"/>
  <c r="G393" i="61"/>
  <c r="H393" i="61"/>
  <c r="F46" i="61" l="1"/>
  <c r="H260" i="61" l="1"/>
  <c r="G260" i="61"/>
  <c r="F260" i="61"/>
  <c r="H648" i="2" l="1"/>
  <c r="H647" i="2" s="1"/>
  <c r="F447" i="3" l="1"/>
  <c r="F446" i="3" s="1"/>
  <c r="E447" i="3"/>
  <c r="E446" i="3" s="1"/>
  <c r="D447" i="3"/>
  <c r="D446" i="3" s="1"/>
  <c r="D477" i="3" l="1"/>
  <c r="D476" i="3" s="1"/>
  <c r="F477" i="3"/>
  <c r="F476" i="3" s="1"/>
  <c r="F475" i="3" s="1"/>
  <c r="E477" i="3"/>
  <c r="E476" i="3" s="1"/>
  <c r="E475" i="3" s="1"/>
  <c r="D475" i="3" l="1"/>
  <c r="D474" i="3" s="1"/>
  <c r="E116" i="3"/>
  <c r="D116" i="3"/>
  <c r="F116" i="3"/>
  <c r="I533" i="2"/>
  <c r="H533" i="2"/>
  <c r="J533" i="2"/>
  <c r="G470" i="61"/>
  <c r="H470" i="61"/>
  <c r="F470" i="61"/>
  <c r="H184" i="61" l="1"/>
  <c r="G184" i="61"/>
  <c r="F184" i="61"/>
  <c r="J191" i="2"/>
  <c r="I191" i="2"/>
  <c r="H191" i="2"/>
  <c r="F490" i="3"/>
  <c r="E490" i="3"/>
  <c r="D490" i="3"/>
  <c r="H211" i="61"/>
  <c r="G211" i="61"/>
  <c r="F211" i="61"/>
  <c r="H209" i="61"/>
  <c r="G209" i="61"/>
  <c r="F209" i="61"/>
  <c r="H207" i="61"/>
  <c r="G207" i="61"/>
  <c r="F207" i="61"/>
  <c r="H205" i="61"/>
  <c r="G205" i="61"/>
  <c r="F205" i="61"/>
  <c r="J223" i="2"/>
  <c r="I223" i="2"/>
  <c r="H223" i="2"/>
  <c r="J221" i="2"/>
  <c r="I221" i="2"/>
  <c r="H221" i="2"/>
  <c r="J219" i="2"/>
  <c r="I219" i="2"/>
  <c r="H219" i="2"/>
  <c r="J217" i="2"/>
  <c r="I217" i="2"/>
  <c r="H217" i="2"/>
  <c r="H203" i="61"/>
  <c r="G203" i="61"/>
  <c r="F203" i="61"/>
  <c r="H201" i="61"/>
  <c r="G201" i="61"/>
  <c r="F201" i="61"/>
  <c r="H199" i="61"/>
  <c r="G199" i="61"/>
  <c r="F199" i="61"/>
  <c r="J214" i="2"/>
  <c r="I214" i="2"/>
  <c r="H214" i="2"/>
  <c r="J212" i="2"/>
  <c r="I212" i="2"/>
  <c r="H212" i="2"/>
  <c r="J210" i="2"/>
  <c r="I210" i="2"/>
  <c r="H210" i="2"/>
  <c r="H142" i="61"/>
  <c r="H141" i="61" s="1"/>
  <c r="G142" i="61"/>
  <c r="G141" i="61" s="1"/>
  <c r="F142" i="61"/>
  <c r="F141" i="61" s="1"/>
  <c r="I216" i="2" l="1"/>
  <c r="H198" i="61"/>
  <c r="J216" i="2"/>
  <c r="J209" i="2"/>
  <c r="H216" i="2"/>
  <c r="F198" i="61"/>
  <c r="G198" i="61"/>
  <c r="H209" i="2"/>
  <c r="I209" i="2"/>
  <c r="H290" i="2"/>
  <c r="H493" i="61" l="1"/>
  <c r="G493" i="61"/>
  <c r="F493" i="61"/>
  <c r="G490" i="61"/>
  <c r="H488" i="61"/>
  <c r="G488" i="61"/>
  <c r="F488" i="61"/>
  <c r="H485" i="61"/>
  <c r="G485" i="61"/>
  <c r="F485" i="61"/>
  <c r="F490" i="61" l="1"/>
  <c r="H490" i="61"/>
  <c r="F208" i="3" l="1"/>
  <c r="E208" i="3"/>
  <c r="D208" i="3"/>
  <c r="D205" i="3" s="1"/>
  <c r="J141" i="2" l="1"/>
  <c r="J140" i="2" s="1"/>
  <c r="J139" i="2" s="1"/>
  <c r="J138" i="2" s="1"/>
  <c r="I141" i="2"/>
  <c r="I140" i="2" s="1"/>
  <c r="I139" i="2" s="1"/>
  <c r="I138" i="2" s="1"/>
  <c r="H141" i="2"/>
  <c r="H140" i="2" s="1"/>
  <c r="H139" i="2" s="1"/>
  <c r="H138" i="2" s="1"/>
  <c r="H137" i="61"/>
  <c r="H136" i="61" s="1"/>
  <c r="H135" i="61" s="1"/>
  <c r="G137" i="61"/>
  <c r="G136" i="61" s="1"/>
  <c r="G135" i="61" s="1"/>
  <c r="F137" i="61"/>
  <c r="F136" i="61" s="1"/>
  <c r="F135" i="61" s="1"/>
  <c r="H541" i="61" l="1"/>
  <c r="G541" i="61"/>
  <c r="F541" i="61"/>
  <c r="J401" i="2"/>
  <c r="J400" i="2" s="1"/>
  <c r="I401" i="2"/>
  <c r="I400" i="2" s="1"/>
  <c r="D303" i="3"/>
  <c r="H287" i="2"/>
  <c r="F41" i="61" l="1"/>
  <c r="H58" i="2"/>
  <c r="I44" i="2"/>
  <c r="J44" i="2"/>
  <c r="H44" i="2"/>
  <c r="H513" i="61" l="1"/>
  <c r="G513" i="61"/>
  <c r="F513" i="61"/>
  <c r="H437" i="61"/>
  <c r="G437" i="61"/>
  <c r="F437" i="61"/>
  <c r="H435" i="61"/>
  <c r="G435" i="61"/>
  <c r="F435" i="61"/>
  <c r="J593" i="2"/>
  <c r="I593" i="2"/>
  <c r="H593" i="2"/>
  <c r="H433" i="61"/>
  <c r="G433" i="61"/>
  <c r="F433" i="61"/>
  <c r="H431" i="61"/>
  <c r="G431" i="61"/>
  <c r="F431" i="61"/>
  <c r="H429" i="61"/>
  <c r="G429" i="61"/>
  <c r="F429" i="61"/>
  <c r="H427" i="61"/>
  <c r="G427" i="61"/>
  <c r="F427" i="61"/>
  <c r="F426" i="61" s="1"/>
  <c r="J590" i="2"/>
  <c r="I590" i="2"/>
  <c r="H590" i="2"/>
  <c r="J588" i="2"/>
  <c r="I588" i="2"/>
  <c r="H588" i="2"/>
  <c r="J586" i="2"/>
  <c r="I586" i="2"/>
  <c r="H586" i="2"/>
  <c r="J584" i="2"/>
  <c r="I584" i="2"/>
  <c r="H584" i="2"/>
  <c r="H551" i="61"/>
  <c r="H548" i="61" s="1"/>
  <c r="G551" i="61"/>
  <c r="G548" i="61" s="1"/>
  <c r="F551" i="61"/>
  <c r="F548" i="61" s="1"/>
  <c r="J658" i="2"/>
  <c r="J655" i="2" s="1"/>
  <c r="J654" i="2" s="1"/>
  <c r="I658" i="2"/>
  <c r="I655" i="2" s="1"/>
  <c r="I654" i="2" s="1"/>
  <c r="H658" i="2"/>
  <c r="H655" i="2" s="1"/>
  <c r="H654" i="2" s="1"/>
  <c r="H496" i="61"/>
  <c r="G496" i="61"/>
  <c r="F496" i="61"/>
  <c r="J628" i="2"/>
  <c r="J627" i="2" s="1"/>
  <c r="I628" i="2"/>
  <c r="I627" i="2" s="1"/>
  <c r="H628" i="2"/>
  <c r="H627" i="2" s="1"/>
  <c r="F164" i="3"/>
  <c r="F161" i="3" s="1"/>
  <c r="F160" i="3" s="1"/>
  <c r="E164" i="3"/>
  <c r="E161" i="3" s="1"/>
  <c r="E160" i="3" s="1"/>
  <c r="D164" i="3"/>
  <c r="D161" i="3" s="1"/>
  <c r="D160" i="3" s="1"/>
  <c r="G426" i="61" l="1"/>
  <c r="H426" i="61"/>
  <c r="H547" i="61"/>
  <c r="G547" i="61"/>
  <c r="G500" i="61"/>
  <c r="H500" i="61"/>
  <c r="H484" i="61" s="1"/>
  <c r="F500" i="61"/>
  <c r="F484" i="61" s="1"/>
  <c r="H483" i="61" l="1"/>
  <c r="G484" i="61"/>
  <c r="G483" i="61" s="1"/>
  <c r="F155" i="3"/>
  <c r="F154" i="3" s="1"/>
  <c r="E155" i="3"/>
  <c r="E154" i="3" s="1"/>
  <c r="D155" i="3"/>
  <c r="D154" i="3" s="1"/>
  <c r="F381" i="3" l="1"/>
  <c r="E381" i="3"/>
  <c r="D381" i="3"/>
  <c r="F379" i="3"/>
  <c r="E379" i="3"/>
  <c r="D379" i="3"/>
  <c r="F385" i="3"/>
  <c r="F384" i="3" s="1"/>
  <c r="E385" i="3"/>
  <c r="E384" i="3" s="1"/>
  <c r="D385" i="3"/>
  <c r="D384" i="3" s="1"/>
  <c r="H448" i="61"/>
  <c r="H447" i="61" s="1"/>
  <c r="G448" i="61"/>
  <c r="G447" i="61" s="1"/>
  <c r="F448" i="61"/>
  <c r="F447" i="61" s="1"/>
  <c r="I609" i="2"/>
  <c r="I608" i="2" s="1"/>
  <c r="J609" i="2"/>
  <c r="J608" i="2" s="1"/>
  <c r="H609" i="2"/>
  <c r="H608" i="2" s="1"/>
  <c r="E378" i="3" l="1"/>
  <c r="F378" i="3"/>
  <c r="D378" i="3"/>
  <c r="D383" i="3"/>
  <c r="J607" i="2"/>
  <c r="F383" i="3"/>
  <c r="E383" i="3"/>
  <c r="H607" i="2"/>
  <c r="I607" i="2"/>
  <c r="E377" i="3" l="1"/>
  <c r="F377" i="3"/>
  <c r="D377" i="3"/>
  <c r="I466" i="2"/>
  <c r="J466" i="2"/>
  <c r="H466" i="2"/>
  <c r="G379" i="61"/>
  <c r="H379" i="61"/>
  <c r="F379" i="61"/>
  <c r="H475" i="61"/>
  <c r="G475" i="61"/>
  <c r="F475" i="61"/>
  <c r="H473" i="61"/>
  <c r="G473" i="61"/>
  <c r="F473" i="61"/>
  <c r="H406" i="61"/>
  <c r="G406" i="61"/>
  <c r="F406" i="61"/>
  <c r="J498" i="2"/>
  <c r="I498" i="2"/>
  <c r="H498" i="2"/>
  <c r="H464" i="61"/>
  <c r="G464" i="61"/>
  <c r="F464" i="61"/>
  <c r="J525" i="2"/>
  <c r="I525" i="2"/>
  <c r="H525" i="2"/>
  <c r="H369" i="61" l="1"/>
  <c r="G369" i="61"/>
  <c r="F369" i="61"/>
  <c r="H367" i="61"/>
  <c r="G367" i="61"/>
  <c r="F367" i="61"/>
  <c r="H365" i="61"/>
  <c r="G365" i="61"/>
  <c r="F365" i="61"/>
  <c r="H555" i="2"/>
  <c r="I555" i="2"/>
  <c r="I440" i="2" l="1"/>
  <c r="H352" i="61"/>
  <c r="G352" i="61"/>
  <c r="F352" i="61"/>
  <c r="H350" i="61"/>
  <c r="G350" i="61"/>
  <c r="F350" i="61"/>
  <c r="H348" i="61"/>
  <c r="G348" i="61"/>
  <c r="F348" i="61"/>
  <c r="H347" i="61" l="1"/>
  <c r="F347" i="61"/>
  <c r="G347" i="61"/>
  <c r="H388" i="61"/>
  <c r="H387" i="61" s="1"/>
  <c r="G388" i="61"/>
  <c r="G387" i="61" s="1"/>
  <c r="F388" i="61"/>
  <c r="F387" i="61" s="1"/>
  <c r="J477" i="2"/>
  <c r="J476" i="2" s="1"/>
  <c r="I477" i="2"/>
  <c r="I476" i="2" s="1"/>
  <c r="H477" i="2"/>
  <c r="H476" i="2" s="1"/>
  <c r="F409" i="3"/>
  <c r="E409" i="3"/>
  <c r="D409" i="3"/>
  <c r="F407" i="3"/>
  <c r="E407" i="3"/>
  <c r="D407" i="3"/>
  <c r="F403" i="3"/>
  <c r="E403" i="3"/>
  <c r="F401" i="3"/>
  <c r="E401" i="3"/>
  <c r="F396" i="3"/>
  <c r="F395" i="3" s="1"/>
  <c r="F394" i="3" s="1"/>
  <c r="E396" i="3"/>
  <c r="E395" i="3" s="1"/>
  <c r="E394" i="3" s="1"/>
  <c r="D396" i="3"/>
  <c r="D395" i="3" s="1"/>
  <c r="D394" i="3" s="1"/>
  <c r="F392" i="3"/>
  <c r="E392" i="3"/>
  <c r="F390" i="3"/>
  <c r="E390" i="3"/>
  <c r="D400" i="3" l="1"/>
  <c r="D399" i="3" s="1"/>
  <c r="D406" i="3"/>
  <c r="D405" i="3" s="1"/>
  <c r="E406" i="3"/>
  <c r="E405" i="3" s="1"/>
  <c r="E400" i="3"/>
  <c r="E399" i="3" s="1"/>
  <c r="E389" i="3"/>
  <c r="F400" i="3"/>
  <c r="F399" i="3" s="1"/>
  <c r="F389" i="3"/>
  <c r="F406" i="3"/>
  <c r="F405" i="3" s="1"/>
  <c r="D389" i="3"/>
  <c r="F326" i="3"/>
  <c r="F325" i="3" s="1"/>
  <c r="E326" i="3"/>
  <c r="E325" i="3" s="1"/>
  <c r="D326" i="3"/>
  <c r="D325" i="3" s="1"/>
  <c r="F323" i="3"/>
  <c r="F322" i="3" s="1"/>
  <c r="E323" i="3"/>
  <c r="E322" i="3" s="1"/>
  <c r="D323" i="3"/>
  <c r="D322" i="3" s="1"/>
  <c r="F317" i="3"/>
  <c r="F316" i="3" s="1"/>
  <c r="E317" i="3"/>
  <c r="E316" i="3" s="1"/>
  <c r="D317" i="3"/>
  <c r="D316" i="3" s="1"/>
  <c r="F314" i="3"/>
  <c r="E314" i="3"/>
  <c r="D314" i="3"/>
  <c r="F312" i="3"/>
  <c r="E312" i="3"/>
  <c r="D312" i="3"/>
  <c r="F308" i="3"/>
  <c r="F305" i="3" s="1"/>
  <c r="E308" i="3"/>
  <c r="E305" i="3" s="1"/>
  <c r="D308" i="3"/>
  <c r="D305" i="3" s="1"/>
  <c r="F303" i="3"/>
  <c r="F302" i="3" s="1"/>
  <c r="E303" i="3"/>
  <c r="E302" i="3" s="1"/>
  <c r="D302" i="3"/>
  <c r="H307" i="2"/>
  <c r="H306" i="2" s="1"/>
  <c r="I307" i="2"/>
  <c r="I306" i="2" s="1"/>
  <c r="J307" i="2"/>
  <c r="J306" i="2" s="1"/>
  <c r="H310" i="2"/>
  <c r="H309" i="2" s="1"/>
  <c r="I310" i="2"/>
  <c r="I309" i="2" s="1"/>
  <c r="J310" i="2"/>
  <c r="J309" i="2" s="1"/>
  <c r="D321" i="3" l="1"/>
  <c r="F311" i="3"/>
  <c r="F310" i="3" s="1"/>
  <c r="E321" i="3"/>
  <c r="F301" i="3"/>
  <c r="D311" i="3"/>
  <c r="D310" i="3" s="1"/>
  <c r="D301" i="3"/>
  <c r="E311" i="3"/>
  <c r="E310" i="3" s="1"/>
  <c r="E301" i="3"/>
  <c r="F321" i="3"/>
  <c r="F291" i="3"/>
  <c r="F290" i="3" s="1"/>
  <c r="E291" i="3"/>
  <c r="E290" i="3" s="1"/>
  <c r="D291" i="3"/>
  <c r="D290" i="3" s="1"/>
  <c r="F288" i="3"/>
  <c r="F287" i="3" s="1"/>
  <c r="E288" i="3"/>
  <c r="E287" i="3" s="1"/>
  <c r="D288" i="3"/>
  <c r="D287" i="3" s="1"/>
  <c r="F271" i="3"/>
  <c r="F270" i="3" s="1"/>
  <c r="E271" i="3"/>
  <c r="E270" i="3" s="1"/>
  <c r="D271" i="3"/>
  <c r="D270" i="3" s="1"/>
  <c r="D267" i="3"/>
  <c r="F267" i="3"/>
  <c r="E267" i="3"/>
  <c r="F274" i="3" l="1"/>
  <c r="D266" i="3"/>
  <c r="F286" i="3"/>
  <c r="F266" i="3"/>
  <c r="D286" i="3"/>
  <c r="D274" i="3"/>
  <c r="E274" i="3"/>
  <c r="E266" i="3"/>
  <c r="E286" i="3"/>
  <c r="F273" i="3" l="1"/>
  <c r="E273" i="3"/>
  <c r="D273" i="3"/>
  <c r="G35" i="61"/>
  <c r="H35" i="61"/>
  <c r="F35" i="61"/>
  <c r="E536" i="3"/>
  <c r="F536" i="3"/>
  <c r="D536" i="3"/>
  <c r="H155" i="61" l="1"/>
  <c r="G155" i="61"/>
  <c r="F155" i="61"/>
  <c r="H153" i="61"/>
  <c r="G153" i="61"/>
  <c r="F153" i="61"/>
  <c r="H149" i="61"/>
  <c r="G149" i="61"/>
  <c r="F149" i="61"/>
  <c r="H147" i="61"/>
  <c r="G147" i="61"/>
  <c r="F147" i="61"/>
  <c r="H176" i="61"/>
  <c r="G176" i="61"/>
  <c r="F176" i="61"/>
  <c r="H174" i="61"/>
  <c r="G174" i="61"/>
  <c r="F174" i="61"/>
  <c r="H172" i="61"/>
  <c r="G172" i="61"/>
  <c r="F172" i="61"/>
  <c r="H170" i="61"/>
  <c r="G170" i="61"/>
  <c r="F170" i="61"/>
  <c r="H168" i="61"/>
  <c r="G168" i="61"/>
  <c r="F168" i="61"/>
  <c r="H164" i="61"/>
  <c r="G164" i="61"/>
  <c r="F164" i="61"/>
  <c r="H162" i="61"/>
  <c r="G162" i="61"/>
  <c r="F162" i="61"/>
  <c r="H160" i="61"/>
  <c r="G160" i="61"/>
  <c r="F160" i="61"/>
  <c r="F159" i="61" l="1"/>
  <c r="F146" i="61"/>
  <c r="G159" i="61"/>
  <c r="H159" i="61"/>
  <c r="H146" i="61"/>
  <c r="G146" i="61"/>
  <c r="J164" i="2"/>
  <c r="I164" i="2"/>
  <c r="H164" i="2"/>
  <c r="H188" i="61"/>
  <c r="G188" i="61"/>
  <c r="F188" i="61"/>
  <c r="H186" i="61"/>
  <c r="G186" i="61"/>
  <c r="F186" i="61"/>
  <c r="H182" i="61"/>
  <c r="G182" i="61"/>
  <c r="F182" i="61"/>
  <c r="H180" i="61"/>
  <c r="G180" i="61"/>
  <c r="F180" i="61"/>
  <c r="J189" i="2"/>
  <c r="I189" i="2"/>
  <c r="H189" i="2"/>
  <c r="J187" i="2"/>
  <c r="I187" i="2"/>
  <c r="H187" i="2"/>
  <c r="G131" i="61"/>
  <c r="F131" i="61"/>
  <c r="G129" i="61"/>
  <c r="F129" i="61"/>
  <c r="J186" i="2" l="1"/>
  <c r="F179" i="61"/>
  <c r="G179" i="61"/>
  <c r="H179" i="61"/>
  <c r="H186" i="2"/>
  <c r="I186" i="2"/>
  <c r="J205" i="2"/>
  <c r="J204" i="2" s="1"/>
  <c r="I205" i="2"/>
  <c r="I204" i="2" s="1"/>
  <c r="F206" i="3"/>
  <c r="F205" i="3" s="1"/>
  <c r="E206" i="3"/>
  <c r="E205" i="3" s="1"/>
  <c r="J69" i="2"/>
  <c r="I69" i="2"/>
  <c r="H69" i="2"/>
  <c r="J67" i="2"/>
  <c r="I67" i="2"/>
  <c r="H67" i="2"/>
  <c r="G221" i="61" l="1"/>
  <c r="G219" i="61"/>
  <c r="G217" i="61"/>
  <c r="F329" i="61"/>
  <c r="H329" i="61"/>
  <c r="H324" i="61" s="1"/>
  <c r="G329" i="61"/>
  <c r="G324" i="61" s="1"/>
  <c r="J358" i="2"/>
  <c r="I358" i="2"/>
  <c r="H358" i="2"/>
  <c r="H221" i="61" l="1"/>
  <c r="H219" i="61"/>
  <c r="F219" i="61"/>
  <c r="H217" i="61"/>
  <c r="F217" i="61"/>
  <c r="H258" i="61"/>
  <c r="G258" i="61"/>
  <c r="F258" i="61"/>
  <c r="H256" i="61"/>
  <c r="G256" i="61"/>
  <c r="F256" i="61"/>
  <c r="H254" i="61"/>
  <c r="G254" i="61"/>
  <c r="F254" i="61"/>
  <c r="H252" i="61"/>
  <c r="G252" i="61"/>
  <c r="F252" i="61"/>
  <c r="J278" i="2"/>
  <c r="I278" i="2"/>
  <c r="H278" i="2"/>
  <c r="J276" i="2"/>
  <c r="I276" i="2"/>
  <c r="H276" i="2"/>
  <c r="J274" i="2"/>
  <c r="I274" i="2"/>
  <c r="H274" i="2"/>
  <c r="J272" i="2"/>
  <c r="I272" i="2"/>
  <c r="H272" i="2"/>
  <c r="H342" i="61"/>
  <c r="G342" i="61"/>
  <c r="F342" i="61"/>
  <c r="H340" i="61"/>
  <c r="G340" i="61"/>
  <c r="F340" i="61"/>
  <c r="J379" i="2"/>
  <c r="I379" i="2"/>
  <c r="H379" i="2"/>
  <c r="J377" i="2"/>
  <c r="I377" i="2"/>
  <c r="H377" i="2"/>
  <c r="H568" i="61"/>
  <c r="G568" i="61"/>
  <c r="F568" i="61"/>
  <c r="H566" i="61"/>
  <c r="G566" i="61"/>
  <c r="F566" i="61"/>
  <c r="H564" i="61"/>
  <c r="G564" i="61"/>
  <c r="F564" i="61"/>
  <c r="H562" i="61"/>
  <c r="G562" i="61"/>
  <c r="F562" i="61"/>
  <c r="H560" i="61"/>
  <c r="G560" i="61"/>
  <c r="F560" i="61"/>
  <c r="H558" i="61"/>
  <c r="G558" i="61"/>
  <c r="F558" i="61"/>
  <c r="J422" i="2"/>
  <c r="I422" i="2"/>
  <c r="H422" i="2"/>
  <c r="J420" i="2"/>
  <c r="I420" i="2"/>
  <c r="H420" i="2"/>
  <c r="J417" i="2"/>
  <c r="I417" i="2"/>
  <c r="H417" i="2"/>
  <c r="J415" i="2"/>
  <c r="I415" i="2"/>
  <c r="H415" i="2"/>
  <c r="J413" i="2"/>
  <c r="I413" i="2"/>
  <c r="H413" i="2"/>
  <c r="J411" i="2"/>
  <c r="I411" i="2"/>
  <c r="H411" i="2"/>
  <c r="F251" i="61" l="1"/>
  <c r="G251" i="61"/>
  <c r="H251" i="61"/>
  <c r="H271" i="2"/>
  <c r="H270" i="2" s="1"/>
  <c r="I271" i="2"/>
  <c r="I270" i="2" s="1"/>
  <c r="J271" i="2"/>
  <c r="J270" i="2" s="1"/>
  <c r="H419" i="2"/>
  <c r="I419" i="2"/>
  <c r="J419" i="2"/>
  <c r="E519" i="3"/>
  <c r="D519" i="3"/>
  <c r="F519" i="3"/>
  <c r="I676" i="2"/>
  <c r="I675" i="2" s="1"/>
  <c r="I674" i="2" s="1"/>
  <c r="I673" i="2" s="1"/>
  <c r="H676" i="2"/>
  <c r="H675" i="2" s="1"/>
  <c r="H674" i="2" s="1"/>
  <c r="H673" i="2" s="1"/>
  <c r="J676" i="2"/>
  <c r="J675" i="2" s="1"/>
  <c r="J674" i="2" s="1"/>
  <c r="J673" i="2" s="1"/>
  <c r="G573" i="61"/>
  <c r="G572" i="61" s="1"/>
  <c r="G571" i="61" s="1"/>
  <c r="G570" i="61" s="1"/>
  <c r="F573" i="61"/>
  <c r="F572" i="61" s="1"/>
  <c r="F571" i="61" s="1"/>
  <c r="F570" i="61" s="1"/>
  <c r="H573" i="61"/>
  <c r="H572" i="61" s="1"/>
  <c r="H571" i="61" s="1"/>
  <c r="H570" i="61" s="1"/>
  <c r="G56" i="1"/>
  <c r="F56" i="1"/>
  <c r="E56" i="1"/>
  <c r="F261" i="3" l="1"/>
  <c r="E261" i="3"/>
  <c r="D261" i="3"/>
  <c r="F259" i="3"/>
  <c r="E259" i="3"/>
  <c r="D259" i="3"/>
  <c r="F257" i="3"/>
  <c r="E257" i="3"/>
  <c r="D257" i="3"/>
  <c r="F255" i="3"/>
  <c r="E255" i="3"/>
  <c r="D255" i="3"/>
  <c r="D254" i="3" s="1"/>
  <c r="E229" i="3"/>
  <c r="F229" i="3"/>
  <c r="D229" i="3"/>
  <c r="E254" i="3" l="1"/>
  <c r="F254" i="3"/>
  <c r="F220" i="3"/>
  <c r="E220" i="3"/>
  <c r="D220" i="3"/>
  <c r="G505" i="61" l="1"/>
  <c r="H505" i="61"/>
  <c r="F505" i="61"/>
  <c r="J578" i="2" l="1"/>
  <c r="J577" i="2" s="1"/>
  <c r="I578" i="2"/>
  <c r="I577" i="2" s="1"/>
  <c r="H578" i="2"/>
  <c r="H577" i="2" s="1"/>
  <c r="H503" i="61"/>
  <c r="H502" i="61" s="1"/>
  <c r="G503" i="61"/>
  <c r="G502" i="61" s="1"/>
  <c r="F503" i="61"/>
  <c r="F502" i="61" s="1"/>
  <c r="F513" i="3"/>
  <c r="E513" i="3"/>
  <c r="D513" i="3"/>
  <c r="J501" i="2"/>
  <c r="J500" i="2" s="1"/>
  <c r="I501" i="2"/>
  <c r="I500" i="2" s="1"/>
  <c r="H501" i="2"/>
  <c r="H500" i="2" s="1"/>
  <c r="H417" i="61"/>
  <c r="H416" i="61" s="1"/>
  <c r="G417" i="61"/>
  <c r="G416" i="61" s="1"/>
  <c r="F417" i="61"/>
  <c r="F416" i="61" s="1"/>
  <c r="F521" i="3"/>
  <c r="E521" i="3"/>
  <c r="D521" i="3"/>
  <c r="J312" i="2"/>
  <c r="I312" i="2"/>
  <c r="H312" i="2"/>
  <c r="H287" i="61"/>
  <c r="H286" i="61" s="1"/>
  <c r="G287" i="61"/>
  <c r="G286" i="61" s="1"/>
  <c r="F287" i="61"/>
  <c r="F286" i="61" s="1"/>
  <c r="F24" i="1" l="1"/>
  <c r="G24" i="1"/>
  <c r="I75" i="2"/>
  <c r="I74" i="2" s="1"/>
  <c r="I95" i="2"/>
  <c r="I92" i="2" s="1"/>
  <c r="I124" i="2"/>
  <c r="I123" i="2" s="1"/>
  <c r="I371" i="2"/>
  <c r="I370" i="2" s="1"/>
  <c r="J371" i="2"/>
  <c r="J370" i="2" s="1"/>
  <c r="I146" i="2"/>
  <c r="I145" i="2" s="1"/>
  <c r="I144" i="2" s="1"/>
  <c r="I143" i="2" s="1"/>
  <c r="I137" i="2" s="1"/>
  <c r="J146" i="2"/>
  <c r="J145" i="2" s="1"/>
  <c r="J144" i="2" s="1"/>
  <c r="J143" i="2" s="1"/>
  <c r="J137" i="2" s="1"/>
  <c r="I386" i="2"/>
  <c r="I385" i="2" s="1"/>
  <c r="J386" i="2"/>
  <c r="J385" i="2" s="1"/>
  <c r="I392" i="2"/>
  <c r="I390" i="2" s="1"/>
  <c r="I389" i="2" s="1"/>
  <c r="I388" i="2" s="1"/>
  <c r="J392" i="2"/>
  <c r="J390" i="2" s="1"/>
  <c r="J389" i="2" s="1"/>
  <c r="J388" i="2" s="1"/>
  <c r="I202" i="2"/>
  <c r="I201" i="2" s="1"/>
  <c r="J202" i="2"/>
  <c r="J201" i="2" s="1"/>
  <c r="J124" i="2"/>
  <c r="J123" i="2" s="1"/>
  <c r="J95" i="2"/>
  <c r="J92" i="2" s="1"/>
  <c r="J75" i="2"/>
  <c r="J74" i="2" s="1"/>
  <c r="I64" i="2"/>
  <c r="I63" i="2" s="1"/>
  <c r="J64" i="2"/>
  <c r="J63" i="2" s="1"/>
  <c r="I48" i="2"/>
  <c r="J48" i="2"/>
  <c r="I42" i="2"/>
  <c r="I41" i="2" s="1"/>
  <c r="J43" i="2"/>
  <c r="H118" i="61"/>
  <c r="G118" i="61"/>
  <c r="F118" i="61"/>
  <c r="H124" i="2"/>
  <c r="J592" i="2"/>
  <c r="I592" i="2"/>
  <c r="H592" i="2"/>
  <c r="H510" i="61"/>
  <c r="H509" i="61" s="1"/>
  <c r="G510" i="61"/>
  <c r="G509" i="61" s="1"/>
  <c r="F510" i="61"/>
  <c r="F509" i="61" s="1"/>
  <c r="J645" i="2"/>
  <c r="J644" i="2" s="1"/>
  <c r="I645" i="2"/>
  <c r="I644" i="2" s="1"/>
  <c r="H645" i="2"/>
  <c r="H644" i="2" s="1"/>
  <c r="J634" i="2"/>
  <c r="J633" i="2" s="1"/>
  <c r="I634" i="2"/>
  <c r="I633" i="2" s="1"/>
  <c r="H634" i="2"/>
  <c r="H633" i="2" s="1"/>
  <c r="H414" i="61"/>
  <c r="G414" i="61"/>
  <c r="F414" i="61"/>
  <c r="H412" i="61"/>
  <c r="G412" i="61"/>
  <c r="F412" i="61"/>
  <c r="H410" i="61"/>
  <c r="G410" i="61"/>
  <c r="F410" i="61"/>
  <c r="G409" i="61" l="1"/>
  <c r="F409" i="61"/>
  <c r="H409" i="61"/>
  <c r="J369" i="2"/>
  <c r="J368" i="2" s="1"/>
  <c r="I369" i="2"/>
  <c r="I368" i="2" s="1"/>
  <c r="H583" i="2"/>
  <c r="H582" i="2" s="1"/>
  <c r="H581" i="2" s="1"/>
  <c r="H150" i="2"/>
  <c r="I163" i="2"/>
  <c r="J150" i="2"/>
  <c r="J149" i="2" s="1"/>
  <c r="J148" i="2" s="1"/>
  <c r="I150" i="2"/>
  <c r="I149" i="2" s="1"/>
  <c r="I148" i="2" s="1"/>
  <c r="I583" i="2"/>
  <c r="I582" i="2" s="1"/>
  <c r="I581" i="2" s="1"/>
  <c r="J570" i="2"/>
  <c r="J569" i="2" s="1"/>
  <c r="I570" i="2"/>
  <c r="I569" i="2" s="1"/>
  <c r="J163" i="2"/>
  <c r="I94" i="2"/>
  <c r="I93" i="2" s="1"/>
  <c r="J384" i="2"/>
  <c r="J383" i="2" s="1"/>
  <c r="J382" i="2" s="1"/>
  <c r="I384" i="2"/>
  <c r="I383" i="2" s="1"/>
  <c r="I382" i="2" s="1"/>
  <c r="J391" i="2"/>
  <c r="I391" i="2"/>
  <c r="J94" i="2"/>
  <c r="J93" i="2" s="1"/>
  <c r="I43" i="2"/>
  <c r="J42" i="2"/>
  <c r="J41" i="2" s="1"/>
  <c r="H614" i="2"/>
  <c r="I614" i="2"/>
  <c r="H570" i="2"/>
  <c r="H569" i="2" s="1"/>
  <c r="J614" i="2"/>
  <c r="J583" i="2"/>
  <c r="J582" i="2" s="1"/>
  <c r="J581" i="2" s="1"/>
  <c r="J653" i="2" l="1"/>
  <c r="J652" i="2" s="1"/>
  <c r="J651" i="2" s="1"/>
  <c r="I653" i="2"/>
  <c r="I652" i="2" s="1"/>
  <c r="I651" i="2" s="1"/>
  <c r="I568" i="2"/>
  <c r="I567" i="2" s="1"/>
  <c r="J568" i="2"/>
  <c r="J567" i="2" s="1"/>
  <c r="J613" i="2"/>
  <c r="J612" i="2" s="1"/>
  <c r="I613" i="2"/>
  <c r="I612" i="2" s="1"/>
  <c r="J107" i="2"/>
  <c r="J106" i="2" s="1"/>
  <c r="I107" i="2"/>
  <c r="I106" i="2" s="1"/>
  <c r="H107" i="2"/>
  <c r="H106" i="2" s="1"/>
  <c r="H125" i="61"/>
  <c r="G125" i="61"/>
  <c r="F125" i="61"/>
  <c r="J564" i="2"/>
  <c r="J563" i="2" s="1"/>
  <c r="I564" i="2"/>
  <c r="I563" i="2" s="1"/>
  <c r="I562" i="2" s="1"/>
  <c r="I561" i="2" s="1"/>
  <c r="I560" i="2" s="1"/>
  <c r="H564" i="2"/>
  <c r="H563" i="2" s="1"/>
  <c r="H112" i="61" l="1"/>
  <c r="H118" i="2"/>
  <c r="H117" i="2" s="1"/>
  <c r="F112" i="61"/>
  <c r="G112" i="61"/>
  <c r="J602" i="2"/>
  <c r="J601" i="2" s="1"/>
  <c r="H112" i="2"/>
  <c r="H111" i="2" s="1"/>
  <c r="I118" i="2"/>
  <c r="I117" i="2" s="1"/>
  <c r="J118" i="2"/>
  <c r="J117" i="2" s="1"/>
  <c r="D492" i="3"/>
  <c r="I112" i="2"/>
  <c r="I111" i="2" s="1"/>
  <c r="I101" i="2"/>
  <c r="I100" i="2"/>
  <c r="J100" i="2"/>
  <c r="J101" i="2"/>
  <c r="H602" i="2"/>
  <c r="H601" i="2" s="1"/>
  <c r="J193" i="2"/>
  <c r="J112" i="2"/>
  <c r="J111" i="2" s="1"/>
  <c r="E492" i="3"/>
  <c r="H193" i="2"/>
  <c r="I602" i="2"/>
  <c r="I601" i="2" s="1"/>
  <c r="I193" i="2"/>
  <c r="F492" i="3"/>
  <c r="H100" i="2"/>
  <c r="H185" i="2" l="1"/>
  <c r="H184" i="2" s="1"/>
  <c r="I185" i="2"/>
  <c r="I184" i="2" s="1"/>
  <c r="I162" i="2" s="1"/>
  <c r="J99" i="2"/>
  <c r="J98" i="2" s="1"/>
  <c r="J185" i="2"/>
  <c r="J184" i="2" s="1"/>
  <c r="J162" i="2" s="1"/>
  <c r="H99" i="2"/>
  <c r="I99" i="2"/>
  <c r="I98" i="2" s="1"/>
  <c r="H371" i="2" l="1"/>
  <c r="H370" i="2" s="1"/>
  <c r="H369" i="2" l="1"/>
  <c r="H368" i="2" s="1"/>
  <c r="H335" i="61" l="1"/>
  <c r="H334" i="61" s="1"/>
  <c r="G335" i="61"/>
  <c r="G334" i="61" s="1"/>
  <c r="F335" i="61"/>
  <c r="F334" i="61" s="1"/>
  <c r="G333" i="61" l="1"/>
  <c r="H333" i="61"/>
  <c r="F333" i="61"/>
  <c r="F324" i="61" s="1"/>
  <c r="J357" i="2"/>
  <c r="J356" i="2" s="1"/>
  <c r="I357" i="2"/>
  <c r="I356" i="2" s="1"/>
  <c r="H357" i="2"/>
  <c r="H356" i="2" s="1"/>
  <c r="F33" i="1"/>
  <c r="G33" i="1"/>
  <c r="E33" i="1"/>
  <c r="H308" i="61" l="1"/>
  <c r="F308" i="61"/>
  <c r="G308" i="61"/>
  <c r="H392" i="2"/>
  <c r="H543" i="61"/>
  <c r="H538" i="61" s="1"/>
  <c r="G543" i="61"/>
  <c r="G538" i="61" s="1"/>
  <c r="F543" i="61"/>
  <c r="F538" i="61" s="1"/>
  <c r="J404" i="2"/>
  <c r="J403" i="2" s="1"/>
  <c r="I404" i="2"/>
  <c r="I403" i="2" s="1"/>
  <c r="H404" i="2"/>
  <c r="H403" i="2" s="1"/>
  <c r="H247" i="61"/>
  <c r="G247" i="61"/>
  <c r="F247" i="61"/>
  <c r="H245" i="61"/>
  <c r="G245" i="61"/>
  <c r="F245" i="61"/>
  <c r="H242" i="61"/>
  <c r="G242" i="61"/>
  <c r="F242" i="61"/>
  <c r="H240" i="61"/>
  <c r="G240" i="61"/>
  <c r="F240" i="61"/>
  <c r="H238" i="61"/>
  <c r="G238" i="61"/>
  <c r="F238" i="61"/>
  <c r="H236" i="61"/>
  <c r="G236" i="61"/>
  <c r="F236" i="61"/>
  <c r="H234" i="61"/>
  <c r="G234" i="61"/>
  <c r="F234" i="61"/>
  <c r="J266" i="2"/>
  <c r="J265" i="2" s="1"/>
  <c r="I266" i="2"/>
  <c r="I265" i="2" s="1"/>
  <c r="H266" i="2"/>
  <c r="H265" i="2" s="1"/>
  <c r="J263" i="2"/>
  <c r="J262" i="2" s="1"/>
  <c r="I263" i="2"/>
  <c r="I262" i="2" s="1"/>
  <c r="H263" i="2"/>
  <c r="H262" i="2" s="1"/>
  <c r="G233" i="61" l="1"/>
  <c r="H233" i="61"/>
  <c r="F233" i="61"/>
  <c r="H296" i="61"/>
  <c r="I249" i="2"/>
  <c r="I248" i="2" s="1"/>
  <c r="J261" i="2"/>
  <c r="G296" i="61"/>
  <c r="F296" i="61"/>
  <c r="H261" i="2"/>
  <c r="H249" i="2"/>
  <c r="H248" i="2" s="1"/>
  <c r="J249" i="2"/>
  <c r="J248" i="2" s="1"/>
  <c r="I261" i="2"/>
  <c r="H195" i="61"/>
  <c r="G195" i="61"/>
  <c r="F195" i="61"/>
  <c r="H193" i="61"/>
  <c r="G193" i="61"/>
  <c r="F193" i="61"/>
  <c r="J200" i="2"/>
  <c r="J199" i="2" s="1"/>
  <c r="I200" i="2"/>
  <c r="I199" i="2" s="1"/>
  <c r="H202" i="2"/>
  <c r="H201" i="2" s="1"/>
  <c r="H64" i="2"/>
  <c r="H63" i="2" s="1"/>
  <c r="H63" i="61"/>
  <c r="G63" i="61"/>
  <c r="F63" i="61"/>
  <c r="H399" i="61"/>
  <c r="G399" i="61"/>
  <c r="F399" i="61"/>
  <c r="J490" i="2"/>
  <c r="I490" i="2"/>
  <c r="H490" i="2"/>
  <c r="H478" i="61"/>
  <c r="H477" i="61" s="1"/>
  <c r="G478" i="61"/>
  <c r="G477" i="61" s="1"/>
  <c r="F478" i="61"/>
  <c r="F477" i="61" s="1"/>
  <c r="J541" i="2"/>
  <c r="J540" i="2" s="1"/>
  <c r="I541" i="2"/>
  <c r="I540" i="2" s="1"/>
  <c r="H541" i="2"/>
  <c r="H540" i="2" s="1"/>
  <c r="H458" i="61"/>
  <c r="J512" i="2"/>
  <c r="H468" i="61"/>
  <c r="G468" i="61"/>
  <c r="F468" i="61"/>
  <c r="J531" i="2"/>
  <c r="I531" i="2"/>
  <c r="H531" i="2"/>
  <c r="H462" i="61"/>
  <c r="G462" i="61"/>
  <c r="F462" i="61"/>
  <c r="H466" i="61"/>
  <c r="G466" i="61"/>
  <c r="F466" i="61"/>
  <c r="J528" i="2"/>
  <c r="I528" i="2"/>
  <c r="H528" i="2"/>
  <c r="H422" i="61"/>
  <c r="G422" i="61"/>
  <c r="F422" i="61"/>
  <c r="J507" i="2"/>
  <c r="I507" i="2"/>
  <c r="H507" i="2"/>
  <c r="H405" i="61"/>
  <c r="G405" i="61"/>
  <c r="F405" i="61"/>
  <c r="J497" i="2"/>
  <c r="J496" i="2" s="1"/>
  <c r="I497" i="2"/>
  <c r="I496" i="2" s="1"/>
  <c r="H497" i="2"/>
  <c r="H496" i="2" s="1"/>
  <c r="G458" i="61"/>
  <c r="F458" i="61"/>
  <c r="I512" i="2"/>
  <c r="H512" i="2"/>
  <c r="F96" i="3"/>
  <c r="E96" i="3"/>
  <c r="D96" i="3"/>
  <c r="F94" i="3"/>
  <c r="E94" i="3"/>
  <c r="D94" i="3"/>
  <c r="F92" i="3"/>
  <c r="E92" i="3"/>
  <c r="D92" i="3"/>
  <c r="J494" i="2"/>
  <c r="I494" i="2"/>
  <c r="H494" i="2"/>
  <c r="J492" i="2"/>
  <c r="I492" i="2"/>
  <c r="H492" i="2"/>
  <c r="H381" i="61"/>
  <c r="H356" i="61" s="1"/>
  <c r="G381" i="61"/>
  <c r="G356" i="61" s="1"/>
  <c r="F381" i="61"/>
  <c r="F356" i="61" s="1"/>
  <c r="J468" i="2"/>
  <c r="J465" i="2" s="1"/>
  <c r="I468" i="2"/>
  <c r="I465" i="2" s="1"/>
  <c r="H468" i="2"/>
  <c r="E75" i="3"/>
  <c r="F75" i="3"/>
  <c r="D75" i="3"/>
  <c r="F461" i="61" l="1"/>
  <c r="G461" i="61"/>
  <c r="H461" i="61"/>
  <c r="F192" i="61"/>
  <c r="H192" i="61"/>
  <c r="G192" i="61"/>
  <c r="H355" i="61"/>
  <c r="G355" i="61"/>
  <c r="J489" i="2"/>
  <c r="D91" i="3"/>
  <c r="E91" i="3"/>
  <c r="I489" i="2"/>
  <c r="H489" i="2"/>
  <c r="F91" i="3"/>
  <c r="G452" i="61"/>
  <c r="H452" i="61"/>
  <c r="F452" i="61"/>
  <c r="F26" i="3"/>
  <c r="E26" i="3"/>
  <c r="J66" i="2"/>
  <c r="J62" i="2" s="1"/>
  <c r="J61" i="2" s="1"/>
  <c r="I66" i="2"/>
  <c r="I62" i="2" s="1"/>
  <c r="I61" i="2" s="1"/>
  <c r="H200" i="2"/>
  <c r="H66" i="2"/>
  <c r="H530" i="2"/>
  <c r="I530" i="2"/>
  <c r="J530" i="2"/>
  <c r="H284" i="61" l="1"/>
  <c r="G284" i="61"/>
  <c r="F284" i="61"/>
  <c r="H282" i="61"/>
  <c r="G282" i="61"/>
  <c r="F282" i="61"/>
  <c r="H277" i="61"/>
  <c r="G277" i="61"/>
  <c r="F277" i="61"/>
  <c r="H275" i="61"/>
  <c r="G275" i="61"/>
  <c r="F275" i="61"/>
  <c r="H273" i="61"/>
  <c r="G273" i="61"/>
  <c r="F273" i="61"/>
  <c r="H270" i="61"/>
  <c r="G270" i="61"/>
  <c r="F270" i="61"/>
  <c r="H268" i="61"/>
  <c r="G268" i="61"/>
  <c r="F268" i="61"/>
  <c r="H266" i="61"/>
  <c r="G266" i="61"/>
  <c r="F266" i="61"/>
  <c r="J301" i="2"/>
  <c r="J300" i="2" s="1"/>
  <c r="I301" i="2"/>
  <c r="I300" i="2" s="1"/>
  <c r="H301" i="2"/>
  <c r="H300" i="2" s="1"/>
  <c r="J298" i="2"/>
  <c r="I298" i="2"/>
  <c r="H298" i="2"/>
  <c r="J296" i="2"/>
  <c r="I296" i="2"/>
  <c r="H296" i="2"/>
  <c r="J292" i="2"/>
  <c r="I292" i="2"/>
  <c r="H292" i="2"/>
  <c r="H289" i="2" s="1"/>
  <c r="J290" i="2"/>
  <c r="I290" i="2"/>
  <c r="J287" i="2"/>
  <c r="J286" i="2" s="1"/>
  <c r="I287" i="2"/>
  <c r="I286" i="2" s="1"/>
  <c r="H286" i="2"/>
  <c r="F272" i="61" l="1"/>
  <c r="G272" i="61"/>
  <c r="H272" i="61"/>
  <c r="F281" i="61"/>
  <c r="J289" i="2"/>
  <c r="J285" i="2" s="1"/>
  <c r="I289" i="2"/>
  <c r="I285" i="2" s="1"/>
  <c r="G281" i="61"/>
  <c r="H281" i="61"/>
  <c r="H285" i="2"/>
  <c r="I305" i="2"/>
  <c r="H295" i="2"/>
  <c r="H294" i="2" s="1"/>
  <c r="H305" i="2"/>
  <c r="F265" i="61"/>
  <c r="G265" i="61"/>
  <c r="H265" i="61"/>
  <c r="J305" i="2"/>
  <c r="I295" i="2"/>
  <c r="I294" i="2" s="1"/>
  <c r="J295" i="2"/>
  <c r="J294" i="2" s="1"/>
  <c r="I410" i="2" l="1"/>
  <c r="J410" i="2"/>
  <c r="I284" i="2"/>
  <c r="J284" i="2"/>
  <c r="H284" i="2"/>
  <c r="H410" i="2"/>
  <c r="F557" i="61"/>
  <c r="G557" i="61"/>
  <c r="H557" i="61"/>
  <c r="I229" i="2" l="1"/>
  <c r="I228" i="2" s="1"/>
  <c r="I227" i="2" s="1"/>
  <c r="J409" i="2"/>
  <c r="I409" i="2"/>
  <c r="H229" i="2"/>
  <c r="H228" i="2" s="1"/>
  <c r="H409" i="2"/>
  <c r="J229" i="2"/>
  <c r="J228" i="2" s="1"/>
  <c r="F216" i="61"/>
  <c r="G216" i="61"/>
  <c r="H216" i="61"/>
  <c r="E298" i="3"/>
  <c r="F298" i="3"/>
  <c r="D298" i="3"/>
  <c r="I407" i="2" l="1"/>
  <c r="I406" i="2" s="1"/>
  <c r="I408" i="2"/>
  <c r="J408" i="2"/>
  <c r="J407" i="2"/>
  <c r="J406" i="2" s="1"/>
  <c r="J318" i="2"/>
  <c r="J317" i="2" s="1"/>
  <c r="J316" i="2" s="1"/>
  <c r="J315" i="2" s="1"/>
  <c r="G291" i="61"/>
  <c r="G290" i="61" s="1"/>
  <c r="H318" i="2"/>
  <c r="H317" i="2" s="1"/>
  <c r="H316" i="2" s="1"/>
  <c r="H315" i="2" s="1"/>
  <c r="F291" i="61"/>
  <c r="I318" i="2"/>
  <c r="I317" i="2" s="1"/>
  <c r="I316" i="2" s="1"/>
  <c r="I315" i="2" s="1"/>
  <c r="H291" i="61"/>
  <c r="H290" i="61" s="1"/>
  <c r="E524" i="3"/>
  <c r="F524" i="3"/>
  <c r="D524" i="3"/>
  <c r="H82" i="61" l="1"/>
  <c r="G82" i="61"/>
  <c r="F82" i="61"/>
  <c r="J84" i="2"/>
  <c r="I84" i="2"/>
  <c r="H84" i="2"/>
  <c r="H87" i="2"/>
  <c r="I87" i="2"/>
  <c r="J87" i="2"/>
  <c r="D538" i="3" l="1"/>
  <c r="F538" i="3"/>
  <c r="H26" i="61"/>
  <c r="G26" i="61"/>
  <c r="F26" i="61"/>
  <c r="H24" i="61"/>
  <c r="G24" i="61"/>
  <c r="F24" i="61"/>
  <c r="I24" i="2"/>
  <c r="I23" i="2" s="1"/>
  <c r="I22" i="2" s="1"/>
  <c r="I21" i="2" s="1"/>
  <c r="I20" i="2" s="1"/>
  <c r="J24" i="2"/>
  <c r="J23" i="2" s="1"/>
  <c r="J22" i="2" s="1"/>
  <c r="J21" i="2" s="1"/>
  <c r="J20" i="2" s="1"/>
  <c r="E538" i="3"/>
  <c r="H93" i="61"/>
  <c r="G93" i="61"/>
  <c r="F93" i="61"/>
  <c r="H95" i="2"/>
  <c r="E474" i="3" l="1"/>
  <c r="F474" i="3"/>
  <c r="H386" i="2" l="1"/>
  <c r="H385" i="2" s="1"/>
  <c r="H85" i="61"/>
  <c r="G85" i="61"/>
  <c r="F85" i="61"/>
  <c r="J555" i="2" l="1"/>
  <c r="H534" i="61"/>
  <c r="H529" i="61"/>
  <c r="G529" i="61"/>
  <c r="F529" i="61"/>
  <c r="H525" i="61"/>
  <c r="G525" i="61"/>
  <c r="F525" i="61"/>
  <c r="H520" i="61"/>
  <c r="G520" i="61"/>
  <c r="F520" i="61"/>
  <c r="H391" i="2"/>
  <c r="E442" i="3"/>
  <c r="F442" i="3"/>
  <c r="D442" i="3"/>
  <c r="F440" i="3" l="1"/>
  <c r="F439" i="3" s="1"/>
  <c r="F438" i="3" s="1"/>
  <c r="E440" i="3"/>
  <c r="E439" i="3" s="1"/>
  <c r="E438" i="3" s="1"/>
  <c r="D440" i="3"/>
  <c r="D439" i="3" s="1"/>
  <c r="D438" i="3" s="1"/>
  <c r="H107" i="61"/>
  <c r="G103" i="61"/>
  <c r="H103" i="61"/>
  <c r="F103" i="61"/>
  <c r="H98" i="61"/>
  <c r="F117" i="61"/>
  <c r="G117" i="61"/>
  <c r="H117" i="61"/>
  <c r="H124" i="61"/>
  <c r="G124" i="61"/>
  <c r="F124" i="61"/>
  <c r="I600" i="2" l="1"/>
  <c r="G107" i="61"/>
  <c r="F442" i="61"/>
  <c r="F441" i="61" s="1"/>
  <c r="F98" i="61"/>
  <c r="H442" i="61"/>
  <c r="H441" i="61" s="1"/>
  <c r="G442" i="61"/>
  <c r="G441" i="61" s="1"/>
  <c r="H97" i="61"/>
  <c r="F107" i="61"/>
  <c r="G98" i="61"/>
  <c r="J600" i="2"/>
  <c r="H600" i="2"/>
  <c r="H580" i="2" s="1"/>
  <c r="I580" i="2" l="1"/>
  <c r="I566" i="2" s="1"/>
  <c r="J580" i="2"/>
  <c r="J566" i="2" s="1"/>
  <c r="G97" i="61"/>
  <c r="F97" i="61"/>
  <c r="F264" i="61" l="1"/>
  <c r="G264" i="61"/>
  <c r="H264" i="61"/>
  <c r="F290" i="61" l="1"/>
  <c r="H231" i="61"/>
  <c r="G231" i="61"/>
  <c r="F231" i="61"/>
  <c r="J242" i="2"/>
  <c r="I242" i="2"/>
  <c r="H242" i="2"/>
  <c r="J241" i="2" l="1"/>
  <c r="I241" i="2"/>
  <c r="H241" i="2"/>
  <c r="I240" i="2" l="1"/>
  <c r="I239" i="2" s="1"/>
  <c r="J240" i="2"/>
  <c r="J239" i="2" s="1"/>
  <c r="E252" i="3"/>
  <c r="F252" i="3"/>
  <c r="D252" i="3"/>
  <c r="F339" i="61" l="1"/>
  <c r="F338" i="61" s="1"/>
  <c r="F337" i="61" s="1"/>
  <c r="H339" i="61"/>
  <c r="H338" i="61" s="1"/>
  <c r="H337" i="61" s="1"/>
  <c r="I376" i="2"/>
  <c r="I375" i="2" s="1"/>
  <c r="I374" i="2" s="1"/>
  <c r="I373" i="2" s="1"/>
  <c r="G339" i="61"/>
  <c r="G338" i="61" s="1"/>
  <c r="G337" i="61" s="1"/>
  <c r="J376" i="2"/>
  <c r="J375" i="2" s="1"/>
  <c r="J374" i="2" s="1"/>
  <c r="J373" i="2" s="1"/>
  <c r="H376" i="2"/>
  <c r="H375" i="2" s="1"/>
  <c r="H374" i="2" s="1"/>
  <c r="H373" i="2" s="1"/>
  <c r="E246" i="3"/>
  <c r="F246" i="3"/>
  <c r="D246" i="3"/>
  <c r="E241" i="3"/>
  <c r="F241" i="3"/>
  <c r="D241" i="3"/>
  <c r="E239" i="3"/>
  <c r="F239" i="3"/>
  <c r="D239" i="3"/>
  <c r="E237" i="3"/>
  <c r="F237" i="3"/>
  <c r="D237" i="3"/>
  <c r="E235" i="3"/>
  <c r="F235" i="3"/>
  <c r="D235" i="3"/>
  <c r="E227" i="3"/>
  <c r="F227" i="3"/>
  <c r="D227" i="3"/>
  <c r="E225" i="3"/>
  <c r="F225" i="3"/>
  <c r="D225" i="3"/>
  <c r="E223" i="3"/>
  <c r="E222" i="3" s="1"/>
  <c r="F223" i="3"/>
  <c r="D223" i="3"/>
  <c r="H512" i="61"/>
  <c r="G512" i="61"/>
  <c r="F512" i="61"/>
  <c r="H665" i="2"/>
  <c r="H664" i="2" s="1"/>
  <c r="H663" i="2" s="1"/>
  <c r="H451" i="61"/>
  <c r="H450" i="61" s="1"/>
  <c r="G451" i="61"/>
  <c r="G450" i="61" s="1"/>
  <c r="J527" i="2"/>
  <c r="I527" i="2"/>
  <c r="H527" i="2"/>
  <c r="D222" i="3" l="1"/>
  <c r="F222" i="3"/>
  <c r="F234" i="3"/>
  <c r="E234" i="3"/>
  <c r="H208" i="2"/>
  <c r="H207" i="2" s="1"/>
  <c r="H199" i="2"/>
  <c r="H425" i="61"/>
  <c r="H424" i="61" s="1"/>
  <c r="D234" i="3"/>
  <c r="F425" i="61"/>
  <c r="F424" i="61" s="1"/>
  <c r="F451" i="61"/>
  <c r="G425" i="61"/>
  <c r="G424" i="61" s="1"/>
  <c r="H62" i="2"/>
  <c r="I208" i="2"/>
  <c r="I207" i="2" s="1"/>
  <c r="J208" i="2"/>
  <c r="J207" i="2" s="1"/>
  <c r="J549" i="2" l="1"/>
  <c r="J548" i="2" s="1"/>
  <c r="J547" i="2" s="1"/>
  <c r="I549" i="2"/>
  <c r="I548" i="2" s="1"/>
  <c r="I547" i="2" s="1"/>
  <c r="H549" i="2"/>
  <c r="H548" i="2" s="1"/>
  <c r="H547" i="2" s="1"/>
  <c r="J523" i="2"/>
  <c r="I523" i="2"/>
  <c r="I522" i="2" s="1"/>
  <c r="I521" i="2" s="1"/>
  <c r="H523" i="2"/>
  <c r="J506" i="2"/>
  <c r="I506" i="2"/>
  <c r="H506" i="2"/>
  <c r="F107" i="3"/>
  <c r="E107" i="3"/>
  <c r="D107" i="3"/>
  <c r="H403" i="61"/>
  <c r="G403" i="61"/>
  <c r="F403" i="61"/>
  <c r="H401" i="61"/>
  <c r="G401" i="61"/>
  <c r="F401" i="61"/>
  <c r="J511" i="2"/>
  <c r="I511" i="2"/>
  <c r="H511" i="2"/>
  <c r="H465" i="2"/>
  <c r="E216" i="3"/>
  <c r="F216" i="3"/>
  <c r="F215" i="3" s="1"/>
  <c r="D216" i="3"/>
  <c r="E218" i="3"/>
  <c r="F218" i="3"/>
  <c r="D218" i="3"/>
  <c r="F391" i="61" l="1"/>
  <c r="D215" i="3"/>
  <c r="E215" i="3"/>
  <c r="G391" i="61"/>
  <c r="H391" i="61"/>
  <c r="J522" i="2"/>
  <c r="J521" i="2" s="1"/>
  <c r="H522" i="2"/>
  <c r="H521" i="2" s="1"/>
  <c r="H429" i="2"/>
  <c r="H428" i="2" s="1"/>
  <c r="I510" i="2"/>
  <c r="H440" i="2"/>
  <c r="I481" i="2"/>
  <c r="J481" i="2"/>
  <c r="I505" i="2"/>
  <c r="H458" i="2"/>
  <c r="H481" i="2"/>
  <c r="J505" i="2"/>
  <c r="H505" i="2"/>
  <c r="H346" i="61"/>
  <c r="H345" i="61" s="1"/>
  <c r="G346" i="61"/>
  <c r="G345" i="61" s="1"/>
  <c r="I429" i="2"/>
  <c r="I428" i="2" s="1"/>
  <c r="I427" i="2" s="1"/>
  <c r="I426" i="2" s="1"/>
  <c r="J440" i="2"/>
  <c r="I458" i="2"/>
  <c r="J458" i="2"/>
  <c r="J429" i="2"/>
  <c r="J428" i="2" s="1"/>
  <c r="J427" i="2" s="1"/>
  <c r="J426" i="2" s="1"/>
  <c r="I439" i="2" l="1"/>
  <c r="I438" i="2" s="1"/>
  <c r="J439" i="2"/>
  <c r="J438" i="2" s="1"/>
  <c r="H439" i="2"/>
  <c r="H438" i="2" s="1"/>
  <c r="H510" i="2"/>
  <c r="J510" i="2"/>
  <c r="J480" i="2"/>
  <c r="J479" i="2" s="1"/>
  <c r="I480" i="2"/>
  <c r="I479" i="2" s="1"/>
  <c r="H480" i="2"/>
  <c r="H479" i="2" s="1"/>
  <c r="E175" i="3" l="1"/>
  <c r="F175" i="3"/>
  <c r="D175" i="3"/>
  <c r="E124" i="3" l="1"/>
  <c r="E123" i="3" s="1"/>
  <c r="F124" i="3"/>
  <c r="F123" i="3" s="1"/>
  <c r="D124" i="3"/>
  <c r="D123" i="3" s="1"/>
  <c r="E114" i="3"/>
  <c r="F114" i="3"/>
  <c r="D114" i="3"/>
  <c r="E111" i="3"/>
  <c r="F111" i="3"/>
  <c r="D111" i="3"/>
  <c r="E109" i="3"/>
  <c r="F109" i="3"/>
  <c r="D109" i="3"/>
  <c r="E104" i="3"/>
  <c r="F104" i="3"/>
  <c r="D104" i="3"/>
  <c r="E102" i="3"/>
  <c r="F102" i="3"/>
  <c r="D102" i="3"/>
  <c r="E100" i="3"/>
  <c r="F100" i="3"/>
  <c r="D100" i="3"/>
  <c r="D106" i="3" l="1"/>
  <c r="F106" i="3"/>
  <c r="E113" i="3"/>
  <c r="E106" i="3"/>
  <c r="F99" i="3"/>
  <c r="E99" i="3"/>
  <c r="D99" i="3"/>
  <c r="D113" i="3"/>
  <c r="D98" i="3" s="1"/>
  <c r="F113" i="3"/>
  <c r="F98" i="3" l="1"/>
  <c r="E98" i="3"/>
  <c r="E89" i="3"/>
  <c r="F89" i="3"/>
  <c r="D89" i="3"/>
  <c r="E87" i="3"/>
  <c r="F87" i="3"/>
  <c r="D87" i="3"/>
  <c r="E72" i="3"/>
  <c r="F72" i="3"/>
  <c r="D72" i="3"/>
  <c r="E70" i="3"/>
  <c r="F70" i="3"/>
  <c r="D70" i="3"/>
  <c r="E65" i="3"/>
  <c r="F65" i="3"/>
  <c r="D65" i="3"/>
  <c r="F84" i="3" l="1"/>
  <c r="F64" i="3"/>
  <c r="E64" i="3"/>
  <c r="D84" i="3"/>
  <c r="D83" i="3" s="1"/>
  <c r="E84" i="3"/>
  <c r="E83" i="3" s="1"/>
  <c r="D64" i="3"/>
  <c r="F83" i="3"/>
  <c r="E62" i="3"/>
  <c r="F62" i="3"/>
  <c r="D62" i="3"/>
  <c r="E60" i="3"/>
  <c r="F60" i="3"/>
  <c r="D60" i="3"/>
  <c r="E58" i="3"/>
  <c r="F58" i="3"/>
  <c r="D58" i="3"/>
  <c r="F57" i="3" l="1"/>
  <c r="E57" i="3"/>
  <c r="D57" i="3"/>
  <c r="E42" i="3"/>
  <c r="F42" i="3"/>
  <c r="D42" i="3"/>
  <c r="E44" i="3"/>
  <c r="F44" i="3"/>
  <c r="D44" i="3"/>
  <c r="E40" i="3"/>
  <c r="F40" i="3"/>
  <c r="D40" i="3"/>
  <c r="F39" i="3" l="1"/>
  <c r="F38" i="3" s="1"/>
  <c r="E39" i="3"/>
  <c r="E38" i="3" s="1"/>
  <c r="D39" i="3"/>
  <c r="E35" i="3"/>
  <c r="E34" i="3" s="1"/>
  <c r="F35" i="3"/>
  <c r="F34" i="3" s="1"/>
  <c r="D35" i="3"/>
  <c r="D34" i="3" s="1"/>
  <c r="D38" i="3" l="1"/>
  <c r="F25" i="3"/>
  <c r="E25" i="3"/>
  <c r="F24" i="3" l="1"/>
  <c r="E24" i="3"/>
  <c r="H508" i="61"/>
  <c r="H507" i="61" s="1"/>
  <c r="G508" i="61"/>
  <c r="G507" i="61" s="1"/>
  <c r="F508" i="61"/>
  <c r="F507" i="61" s="1"/>
  <c r="H482" i="61" l="1"/>
  <c r="G482" i="61"/>
  <c r="F430" i="3" l="1"/>
  <c r="F429" i="3" s="1"/>
  <c r="E430" i="3"/>
  <c r="E429" i="3" s="1"/>
  <c r="D430" i="3"/>
  <c r="D429" i="3" s="1"/>
  <c r="H24" i="2" l="1"/>
  <c r="G354" i="61" l="1"/>
  <c r="H354" i="61"/>
  <c r="F346" i="61"/>
  <c r="F345" i="61" s="1"/>
  <c r="F355" i="61"/>
  <c r="F354" i="61" s="1"/>
  <c r="H146" i="2" l="1"/>
  <c r="H145" i="2" s="1"/>
  <c r="D427" i="3" l="1"/>
  <c r="D426" i="3" s="1"/>
  <c r="D425" i="3" s="1"/>
  <c r="F436" i="3"/>
  <c r="F434" i="3"/>
  <c r="F427" i="3"/>
  <c r="F426" i="3" s="1"/>
  <c r="F425" i="3" s="1"/>
  <c r="F421" i="3"/>
  <c r="F418" i="3"/>
  <c r="F414" i="3"/>
  <c r="D414" i="3"/>
  <c r="F433" i="3" l="1"/>
  <c r="F432" i="3" s="1"/>
  <c r="F413" i="3"/>
  <c r="F412" i="3" s="1"/>
  <c r="F411" i="3" l="1"/>
  <c r="E340" i="3" l="1"/>
  <c r="F340" i="3"/>
  <c r="F360" i="3"/>
  <c r="E360" i="3"/>
  <c r="F339" i="3" l="1"/>
  <c r="F336" i="3" s="1"/>
  <c r="E339" i="3"/>
  <c r="E336" i="3" s="1"/>
  <c r="H131" i="2"/>
  <c r="H130" i="2" s="1"/>
  <c r="I131" i="2"/>
  <c r="I130" i="2" s="1"/>
  <c r="J131" i="2"/>
  <c r="J130" i="2" s="1"/>
  <c r="F128" i="61"/>
  <c r="F127" i="61" s="1"/>
  <c r="F375" i="3" l="1"/>
  <c r="F374" i="3" s="1"/>
  <c r="E375" i="3"/>
  <c r="E374" i="3" s="1"/>
  <c r="D375" i="3"/>
  <c r="D374" i="3" s="1"/>
  <c r="F203" i="3" l="1"/>
  <c r="F202" i="3" s="1"/>
  <c r="E203" i="3"/>
  <c r="E202" i="3" s="1"/>
  <c r="D203" i="3"/>
  <c r="D202" i="3" s="1"/>
  <c r="F192" i="3"/>
  <c r="F191" i="3" s="1"/>
  <c r="E192" i="3"/>
  <c r="E191" i="3" s="1"/>
  <c r="D192" i="3"/>
  <c r="D191" i="3" s="1"/>
  <c r="F194" i="3" l="1"/>
  <c r="E194" i="3"/>
  <c r="D194" i="3"/>
  <c r="F215" i="61" l="1"/>
  <c r="G215" i="61" l="1"/>
  <c r="H215" i="61"/>
  <c r="H227" i="2"/>
  <c r="J227" i="2"/>
  <c r="E549" i="3" l="1"/>
  <c r="E541" i="3" s="1"/>
  <c r="D549" i="3"/>
  <c r="D541" i="3" s="1"/>
  <c r="E535" i="3"/>
  <c r="D535" i="3"/>
  <c r="E531" i="3"/>
  <c r="D531" i="3"/>
  <c r="E528" i="3"/>
  <c r="D528" i="3"/>
  <c r="E515" i="3"/>
  <c r="E512" i="3" s="1"/>
  <c r="D515" i="3"/>
  <c r="D512" i="3" s="1"/>
  <c r="E509" i="3"/>
  <c r="D509" i="3"/>
  <c r="E507" i="3"/>
  <c r="D507" i="3"/>
  <c r="E504" i="3"/>
  <c r="D504" i="3"/>
  <c r="E499" i="3"/>
  <c r="E498" i="3" s="1"/>
  <c r="D499" i="3"/>
  <c r="D498" i="3" s="1"/>
  <c r="E482" i="3"/>
  <c r="E481" i="3" s="1"/>
  <c r="D482" i="3"/>
  <c r="D481" i="3" s="1"/>
  <c r="E460" i="3"/>
  <c r="E459" i="3" s="1"/>
  <c r="D460" i="3"/>
  <c r="D459" i="3" s="1"/>
  <c r="E457" i="3"/>
  <c r="E456" i="3" s="1"/>
  <c r="D457" i="3"/>
  <c r="D456" i="3" s="1"/>
  <c r="E453" i="3"/>
  <c r="E452" i="3" s="1"/>
  <c r="D453" i="3"/>
  <c r="D452" i="3" s="1"/>
  <c r="E450" i="3"/>
  <c r="E449" i="3" s="1"/>
  <c r="E436" i="3"/>
  <c r="D436" i="3"/>
  <c r="E434" i="3"/>
  <c r="D434" i="3"/>
  <c r="E427" i="3"/>
  <c r="E426" i="3" s="1"/>
  <c r="E425" i="3" s="1"/>
  <c r="E421" i="3"/>
  <c r="D421" i="3"/>
  <c r="E418" i="3"/>
  <c r="D418" i="3"/>
  <c r="E414" i="3"/>
  <c r="E388" i="3"/>
  <c r="D388" i="3"/>
  <c r="E373" i="3"/>
  <c r="D373" i="3"/>
  <c r="D340" i="3"/>
  <c r="E296" i="3"/>
  <c r="D296" i="3"/>
  <c r="E250" i="3"/>
  <c r="E249" i="3" s="1"/>
  <c r="D250" i="3"/>
  <c r="D249" i="3" s="1"/>
  <c r="E244" i="3"/>
  <c r="E243" i="3" s="1"/>
  <c r="E233" i="3" s="1"/>
  <c r="D244" i="3"/>
  <c r="D243" i="3" s="1"/>
  <c r="D233" i="3" s="1"/>
  <c r="E213" i="3"/>
  <c r="E212" i="3" s="1"/>
  <c r="E211" i="3" s="1"/>
  <c r="D213" i="3"/>
  <c r="D201" i="3"/>
  <c r="E201" i="3"/>
  <c r="E190" i="3"/>
  <c r="E186" i="3"/>
  <c r="E185" i="3" s="1"/>
  <c r="D186" i="3"/>
  <c r="D185" i="3" s="1"/>
  <c r="E178" i="3"/>
  <c r="E177" i="3" s="1"/>
  <c r="D178" i="3"/>
  <c r="D177" i="3" s="1"/>
  <c r="E173" i="3"/>
  <c r="D173" i="3"/>
  <c r="E171" i="3"/>
  <c r="D171" i="3"/>
  <c r="E169" i="3"/>
  <c r="D169" i="3"/>
  <c r="E158" i="3"/>
  <c r="E157" i="3" s="1"/>
  <c r="D158" i="3"/>
  <c r="D157" i="3" s="1"/>
  <c r="E149" i="3"/>
  <c r="E148" i="3" s="1"/>
  <c r="D149" i="3"/>
  <c r="D148" i="3" s="1"/>
  <c r="E141" i="3"/>
  <c r="E128" i="3" s="1"/>
  <c r="D141" i="3"/>
  <c r="D128" i="3" l="1"/>
  <c r="E433" i="3"/>
  <c r="D433" i="3"/>
  <c r="D432" i="3" s="1"/>
  <c r="E480" i="3"/>
  <c r="E479" i="3" s="1"/>
  <c r="E413" i="3"/>
  <c r="E412" i="3" s="1"/>
  <c r="E432" i="3"/>
  <c r="E295" i="3"/>
  <c r="E294" i="3" s="1"/>
  <c r="E293" i="3" s="1"/>
  <c r="D295" i="3"/>
  <c r="D294" i="3" s="1"/>
  <c r="D293" i="3" s="1"/>
  <c r="D523" i="3"/>
  <c r="D330" i="3"/>
  <c r="E330" i="3"/>
  <c r="E387" i="3"/>
  <c r="E523" i="3"/>
  <c r="D168" i="3"/>
  <c r="D167" i="3" s="1"/>
  <c r="E168" i="3"/>
  <c r="E167" i="3" s="1"/>
  <c r="D387" i="3"/>
  <c r="E501" i="3"/>
  <c r="D501" i="3"/>
  <c r="E455" i="3"/>
  <c r="D455" i="3"/>
  <c r="E300" i="3"/>
  <c r="E372" i="3"/>
  <c r="E445" i="3"/>
  <c r="E248" i="3"/>
  <c r="E210" i="3" s="1"/>
  <c r="D300" i="3"/>
  <c r="D248" i="3"/>
  <c r="D445" i="3"/>
  <c r="D26" i="3"/>
  <c r="D25" i="3" s="1"/>
  <c r="D24" i="3" s="1"/>
  <c r="D413" i="3"/>
  <c r="D212" i="3"/>
  <c r="D211" i="3" s="1"/>
  <c r="E189" i="3"/>
  <c r="D372" i="3"/>
  <c r="D190" i="3"/>
  <c r="D189" i="3" s="1"/>
  <c r="D360" i="3"/>
  <c r="D339" i="3" s="1"/>
  <c r="I671" i="2"/>
  <c r="I670" i="2" s="1"/>
  <c r="I669" i="2" s="1"/>
  <c r="H671" i="2"/>
  <c r="H670" i="2" s="1"/>
  <c r="H669" i="2" s="1"/>
  <c r="H662" i="2" s="1"/>
  <c r="H661" i="2" s="1"/>
  <c r="I665" i="2"/>
  <c r="I664" i="2" s="1"/>
  <c r="I663" i="2" s="1"/>
  <c r="H653" i="2"/>
  <c r="H652" i="2" s="1"/>
  <c r="H651" i="2" s="1"/>
  <c r="I643" i="2"/>
  <c r="H643" i="2"/>
  <c r="H408" i="2"/>
  <c r="I396" i="2"/>
  <c r="I395" i="2" s="1"/>
  <c r="I394" i="2" s="1"/>
  <c r="I381" i="2" s="1"/>
  <c r="H390" i="2"/>
  <c r="I269" i="2"/>
  <c r="H163" i="2"/>
  <c r="H162" i="2" s="1"/>
  <c r="H144" i="2"/>
  <c r="H143" i="2" s="1"/>
  <c r="H137" i="2" s="1"/>
  <c r="I129" i="2"/>
  <c r="H129" i="2"/>
  <c r="H128" i="2" s="1"/>
  <c r="H123" i="2"/>
  <c r="H94" i="2"/>
  <c r="H93" i="2" s="1"/>
  <c r="I79" i="2"/>
  <c r="H79" i="2"/>
  <c r="H75" i="2"/>
  <c r="H74" i="2" s="1"/>
  <c r="I58" i="2"/>
  <c r="I57" i="2" s="1"/>
  <c r="I56" i="2" s="1"/>
  <c r="I55" i="2" s="1"/>
  <c r="H57" i="2"/>
  <c r="H56" i="2" s="1"/>
  <c r="H55" i="2" s="1"/>
  <c r="I52" i="2"/>
  <c r="I51" i="2" s="1"/>
  <c r="I47" i="2" s="1"/>
  <c r="I46" i="2" s="1"/>
  <c r="H52" i="2"/>
  <c r="H51" i="2" s="1"/>
  <c r="H48" i="2"/>
  <c r="H43" i="2"/>
  <c r="I36" i="2"/>
  <c r="H36" i="2"/>
  <c r="I33" i="2" l="1"/>
  <c r="I32" i="2" s="1"/>
  <c r="I31" i="2" s="1"/>
  <c r="I30" i="2" s="1"/>
  <c r="H33" i="2"/>
  <c r="H32" i="2" s="1"/>
  <c r="H31" i="2" s="1"/>
  <c r="H30" i="2" s="1"/>
  <c r="E127" i="3"/>
  <c r="H47" i="2"/>
  <c r="H46" i="2" s="1"/>
  <c r="I128" i="2"/>
  <c r="I91" i="2" s="1"/>
  <c r="I559" i="2"/>
  <c r="D480" i="3"/>
  <c r="D479" i="3" s="1"/>
  <c r="D210" i="3"/>
  <c r="D127" i="3"/>
  <c r="H78" i="2"/>
  <c r="I78" i="2"/>
  <c r="E411" i="3"/>
  <c r="E444" i="3"/>
  <c r="D444" i="3"/>
  <c r="D497" i="3"/>
  <c r="E497" i="3"/>
  <c r="D329" i="3"/>
  <c r="D328" i="3"/>
  <c r="E329" i="3"/>
  <c r="E328" i="3"/>
  <c r="D412" i="3"/>
  <c r="D411" i="3" s="1"/>
  <c r="D265" i="3"/>
  <c r="E265" i="3"/>
  <c r="I642" i="2"/>
  <c r="I641" i="2" s="1"/>
  <c r="H504" i="2"/>
  <c r="H503" i="2" s="1"/>
  <c r="H83" i="2"/>
  <c r="H92" i="2"/>
  <c r="I83" i="2"/>
  <c r="I504" i="2"/>
  <c r="I503" i="2" s="1"/>
  <c r="H642" i="2"/>
  <c r="H641" i="2" s="1"/>
  <c r="H269" i="2"/>
  <c r="H268" i="2" s="1"/>
  <c r="H389" i="2"/>
  <c r="H388" i="2" s="1"/>
  <c r="I662" i="2"/>
  <c r="I661" i="2" s="1"/>
  <c r="H427" i="2"/>
  <c r="H426" i="2" s="1"/>
  <c r="H384" i="2"/>
  <c r="H383" i="2" s="1"/>
  <c r="H382" i="2" s="1"/>
  <c r="H198" i="2"/>
  <c r="H568" i="2"/>
  <c r="H567" i="2" s="1"/>
  <c r="I198" i="2"/>
  <c r="I136" i="2" s="1"/>
  <c r="H407" i="2"/>
  <c r="H406" i="2" s="1"/>
  <c r="H42" i="2"/>
  <c r="H41" i="2" s="1"/>
  <c r="H149" i="2"/>
  <c r="H148" i="2" s="1"/>
  <c r="H613" i="2"/>
  <c r="H612" i="2" s="1"/>
  <c r="H562" i="2"/>
  <c r="H561" i="2" s="1"/>
  <c r="H61" i="2"/>
  <c r="H23" i="2"/>
  <c r="H22" i="2" s="1"/>
  <c r="H21" i="2" s="1"/>
  <c r="H20" i="2" s="1"/>
  <c r="H396" i="2"/>
  <c r="H395" i="2" s="1"/>
  <c r="H394" i="2" s="1"/>
  <c r="F547" i="61"/>
  <c r="F546" i="61" s="1"/>
  <c r="F545" i="61" s="1"/>
  <c r="G528" i="61"/>
  <c r="F528" i="61"/>
  <c r="F527" i="61" s="1"/>
  <c r="G524" i="61"/>
  <c r="G523" i="61" s="1"/>
  <c r="F524" i="61"/>
  <c r="F523" i="61" s="1"/>
  <c r="G519" i="61"/>
  <c r="G518" i="61" s="1"/>
  <c r="G517" i="61" s="1"/>
  <c r="F519" i="61"/>
  <c r="F518" i="61" s="1"/>
  <c r="F517" i="61" s="1"/>
  <c r="G421" i="61"/>
  <c r="G420" i="61" s="1"/>
  <c r="G419" i="61" s="1"/>
  <c r="F421" i="61"/>
  <c r="F420" i="61" s="1"/>
  <c r="F419" i="61" s="1"/>
  <c r="G408" i="61"/>
  <c r="G390" i="61" s="1"/>
  <c r="F408" i="61"/>
  <c r="F390" i="61" s="1"/>
  <c r="G323" i="61"/>
  <c r="G289" i="61" s="1"/>
  <c r="F323" i="61"/>
  <c r="F289" i="61" s="1"/>
  <c r="G250" i="61"/>
  <c r="G249" i="61" s="1"/>
  <c r="F250" i="61"/>
  <c r="F249" i="61" s="1"/>
  <c r="G178" i="61"/>
  <c r="F178" i="61"/>
  <c r="G128" i="61"/>
  <c r="G127" i="61" s="1"/>
  <c r="G123" i="61"/>
  <c r="F123" i="61"/>
  <c r="G92" i="61"/>
  <c r="G91" i="61" s="1"/>
  <c r="F92" i="61"/>
  <c r="F91" i="61" s="1"/>
  <c r="G81" i="61"/>
  <c r="F81" i="61"/>
  <c r="G77" i="61"/>
  <c r="G76" i="61" s="1"/>
  <c r="F77" i="61"/>
  <c r="F76" i="61" s="1"/>
  <c r="G73" i="61"/>
  <c r="G72" i="61" s="1"/>
  <c r="F73" i="61"/>
  <c r="F72" i="61" s="1"/>
  <c r="G58" i="61"/>
  <c r="G57" i="61" s="1"/>
  <c r="G56" i="61" s="1"/>
  <c r="G55" i="61" s="1"/>
  <c r="F58" i="61"/>
  <c r="F57" i="61" s="1"/>
  <c r="F56" i="61" s="1"/>
  <c r="F55" i="61" s="1"/>
  <c r="G52" i="61"/>
  <c r="G49" i="61" s="1"/>
  <c r="F52" i="61"/>
  <c r="F49" i="61" s="1"/>
  <c r="G45" i="61"/>
  <c r="F45" i="61"/>
  <c r="G41" i="61"/>
  <c r="G40" i="61" s="1"/>
  <c r="G39" i="61" s="1"/>
  <c r="G38" i="61" s="1"/>
  <c r="F40" i="61"/>
  <c r="F39" i="61" s="1"/>
  <c r="F38" i="61" s="1"/>
  <c r="G34" i="61"/>
  <c r="F34" i="61"/>
  <c r="G31" i="61"/>
  <c r="F31" i="61"/>
  <c r="F23" i="61"/>
  <c r="F22" i="61" s="1"/>
  <c r="G20" i="61"/>
  <c r="G19" i="61" s="1"/>
  <c r="G18" i="61" s="1"/>
  <c r="G17" i="61" s="1"/>
  <c r="F20" i="61"/>
  <c r="F19" i="61" s="1"/>
  <c r="F18" i="61" s="1"/>
  <c r="F17" i="61" s="1"/>
  <c r="E23" i="3" l="1"/>
  <c r="E22" i="3" s="1"/>
  <c r="F522" i="61"/>
  <c r="H73" i="2"/>
  <c r="I611" i="2"/>
  <c r="I558" i="2" s="1"/>
  <c r="I554" i="2" s="1"/>
  <c r="I553" i="2" s="1"/>
  <c r="I552" i="2" s="1"/>
  <c r="I551" i="2" s="1"/>
  <c r="I546" i="2" s="1"/>
  <c r="I545" i="2" s="1"/>
  <c r="I544" i="2" s="1"/>
  <c r="I73" i="2"/>
  <c r="I60" i="2" s="1"/>
  <c r="I40" i="2" s="1"/>
  <c r="F71" i="61"/>
  <c r="G71" i="61"/>
  <c r="H560" i="2"/>
  <c r="H559" i="2" s="1"/>
  <c r="D23" i="3"/>
  <c r="D22" i="3" s="1"/>
  <c r="G344" i="61"/>
  <c r="H136" i="2"/>
  <c r="H566" i="2"/>
  <c r="I268" i="2"/>
  <c r="I238" i="2" s="1"/>
  <c r="I235" i="2" s="1"/>
  <c r="H611" i="2"/>
  <c r="H240" i="2"/>
  <c r="H239" i="2" s="1"/>
  <c r="H509" i="2"/>
  <c r="G527" i="61"/>
  <c r="G522" i="61" s="1"/>
  <c r="I509" i="2"/>
  <c r="G191" i="61"/>
  <c r="F191" i="61"/>
  <c r="F228" i="61"/>
  <c r="G228" i="61"/>
  <c r="G244" i="61"/>
  <c r="F122" i="61"/>
  <c r="G122" i="61"/>
  <c r="G145" i="61"/>
  <c r="G144" i="61" s="1"/>
  <c r="G140" i="61" s="1"/>
  <c r="G139" i="61" s="1"/>
  <c r="G134" i="61" s="1"/>
  <c r="F244" i="61"/>
  <c r="F197" i="61"/>
  <c r="G197" i="61"/>
  <c r="G62" i="61"/>
  <c r="G61" i="61" s="1"/>
  <c r="F556" i="61"/>
  <c r="F555" i="61" s="1"/>
  <c r="F554" i="61" s="1"/>
  <c r="G556" i="61"/>
  <c r="G555" i="61" s="1"/>
  <c r="G554" i="61" s="1"/>
  <c r="F537" i="61"/>
  <c r="G537" i="61"/>
  <c r="G546" i="61"/>
  <c r="G545" i="61" s="1"/>
  <c r="F483" i="61"/>
  <c r="F482" i="61" s="1"/>
  <c r="H98" i="2"/>
  <c r="H91" i="2" s="1"/>
  <c r="F145" i="61"/>
  <c r="F144" i="61" s="1"/>
  <c r="F140" i="61" s="1"/>
  <c r="F139" i="61" s="1"/>
  <c r="F134" i="61" s="1"/>
  <c r="G158" i="61"/>
  <c r="G157" i="61" s="1"/>
  <c r="F158" i="61"/>
  <c r="F157" i="61" s="1"/>
  <c r="F90" i="61"/>
  <c r="G90" i="61"/>
  <c r="F44" i="61"/>
  <c r="F43" i="61" s="1"/>
  <c r="G30" i="61"/>
  <c r="G29" i="61" s="1"/>
  <c r="G44" i="61"/>
  <c r="G43" i="61" s="1"/>
  <c r="H381" i="2"/>
  <c r="G23" i="61"/>
  <c r="G22" i="61" s="1"/>
  <c r="F450" i="61"/>
  <c r="F344" i="61" s="1"/>
  <c r="F62" i="61"/>
  <c r="F61" i="61" s="1"/>
  <c r="F30" i="61"/>
  <c r="F29" i="61" s="1"/>
  <c r="G534" i="61" l="1"/>
  <c r="G533" i="61" s="1"/>
  <c r="G532" i="61" s="1"/>
  <c r="G531" i="61" s="1"/>
  <c r="G516" i="61" s="1"/>
  <c r="F534" i="61"/>
  <c r="F533" i="61" s="1"/>
  <c r="F532" i="61" s="1"/>
  <c r="F531" i="61" s="1"/>
  <c r="F516" i="61" s="1"/>
  <c r="I437" i="2"/>
  <c r="I425" i="2" s="1"/>
  <c r="I424" i="2" s="1"/>
  <c r="H558" i="2"/>
  <c r="H554" i="2" s="1"/>
  <c r="H553" i="2" s="1"/>
  <c r="H552" i="2" s="1"/>
  <c r="H551" i="2" s="1"/>
  <c r="H546" i="2" s="1"/>
  <c r="H545" i="2" s="1"/>
  <c r="H544" i="2" s="1"/>
  <c r="I39" i="2"/>
  <c r="F481" i="61"/>
  <c r="G60" i="61"/>
  <c r="G16" i="61" s="1"/>
  <c r="F60" i="61"/>
  <c r="F16" i="61" s="1"/>
  <c r="H60" i="2"/>
  <c r="H40" i="2" s="1"/>
  <c r="H238" i="2"/>
  <c r="F227" i="61"/>
  <c r="F226" i="61" s="1"/>
  <c r="F225" i="61" s="1"/>
  <c r="F190" i="61"/>
  <c r="G190" i="61"/>
  <c r="G227" i="61"/>
  <c r="G226" i="61" s="1"/>
  <c r="G225" i="61" s="1"/>
  <c r="G96" i="61"/>
  <c r="G89" i="61" s="1"/>
  <c r="G481" i="61"/>
  <c r="F96" i="61"/>
  <c r="F89" i="61" s="1"/>
  <c r="H437" i="2" l="1"/>
  <c r="H425" i="2" s="1"/>
  <c r="H424" i="2" s="1"/>
  <c r="F133" i="61"/>
  <c r="F15" i="61" s="1"/>
  <c r="I19" i="2"/>
  <c r="G133" i="61"/>
  <c r="G15" i="61" s="1"/>
  <c r="H39" i="2"/>
  <c r="H19" i="2" l="1"/>
  <c r="F499" i="3" l="1"/>
  <c r="F149" i="3" l="1"/>
  <c r="F148" i="3" s="1"/>
  <c r="F450" i="3" l="1"/>
  <c r="F449" i="3" s="1"/>
  <c r="F482" i="3" l="1"/>
  <c r="F481" i="3" s="1"/>
  <c r="J129" i="2"/>
  <c r="J128" i="2" s="1"/>
  <c r="J91" i="2" s="1"/>
  <c r="F480" i="3" l="1"/>
  <c r="F479" i="3" s="1"/>
  <c r="H127" i="61"/>
  <c r="F330" i="3" l="1"/>
  <c r="F328" i="3" s="1"/>
  <c r="H23" i="61" l="1"/>
  <c r="H52" i="61" l="1"/>
  <c r="H49" i="61" s="1"/>
  <c r="F528" i="3" l="1"/>
  <c r="F244" i="3" l="1"/>
  <c r="F243" i="3" s="1"/>
  <c r="F233" i="3" s="1"/>
  <c r="F213" i="3"/>
  <c r="F212" i="3" s="1"/>
  <c r="F211" i="3" s="1"/>
  <c r="H197" i="61" l="1"/>
  <c r="F509" i="3" l="1"/>
  <c r="F296" i="3" l="1"/>
  <c r="F295" i="3" s="1"/>
  <c r="F294" i="3" l="1"/>
  <c r="H45" i="61" l="1"/>
  <c r="H44" i="61" s="1"/>
  <c r="F498" i="3"/>
  <c r="F549" i="3"/>
  <c r="F541" i="3" s="1"/>
  <c r="F186" i="3"/>
  <c r="F185" i="3" s="1"/>
  <c r="F141" i="3"/>
  <c r="H408" i="61" l="1"/>
  <c r="H390" i="61" s="1"/>
  <c r="H546" i="61"/>
  <c r="H481" i="61" l="1"/>
  <c r="H22" i="61" l="1"/>
  <c r="F531" i="3" l="1"/>
  <c r="J665" i="2"/>
  <c r="J664" i="2" s="1"/>
  <c r="J663" i="2" s="1"/>
  <c r="F453" i="3"/>
  <c r="F452" i="3" s="1"/>
  <c r="F329" i="3" l="1"/>
  <c r="F250" i="3" l="1"/>
  <c r="F249" i="3" s="1"/>
  <c r="J562" i="2" l="1"/>
  <c r="J561" i="2" s="1"/>
  <c r="J560" i="2" s="1"/>
  <c r="F373" i="3"/>
  <c r="F372" i="3" s="1"/>
  <c r="J559" i="2" l="1"/>
  <c r="F535" i="3" l="1"/>
  <c r="F515" i="3"/>
  <c r="F512" i="3" s="1"/>
  <c r="F507" i="3"/>
  <c r="F504" i="3"/>
  <c r="F460" i="3"/>
  <c r="F459" i="3" s="1"/>
  <c r="F457" i="3"/>
  <c r="F456" i="3" s="1"/>
  <c r="F445" i="3"/>
  <c r="F300" i="3"/>
  <c r="F178" i="3"/>
  <c r="F177" i="3" s="1"/>
  <c r="F173" i="3"/>
  <c r="F171" i="3"/>
  <c r="F169" i="3"/>
  <c r="F158" i="3"/>
  <c r="F157" i="3" s="1"/>
  <c r="F128" i="3" s="1"/>
  <c r="J671" i="2"/>
  <c r="J670" i="2" s="1"/>
  <c r="J669" i="2" s="1"/>
  <c r="J662" i="2" s="1"/>
  <c r="J661" i="2" s="1"/>
  <c r="J554" i="2"/>
  <c r="J553" i="2" s="1"/>
  <c r="J552" i="2" s="1"/>
  <c r="J551" i="2" s="1"/>
  <c r="J546" i="2" s="1"/>
  <c r="J545" i="2" s="1"/>
  <c r="J83" i="2"/>
  <c r="J79" i="2"/>
  <c r="J58" i="2"/>
  <c r="J57" i="2" s="1"/>
  <c r="J56" i="2" s="1"/>
  <c r="J55" i="2" s="1"/>
  <c r="J52" i="2"/>
  <c r="J51" i="2" s="1"/>
  <c r="J47" i="2" s="1"/>
  <c r="J46" i="2" s="1"/>
  <c r="J36" i="2"/>
  <c r="H533" i="61"/>
  <c r="H532" i="61" s="1"/>
  <c r="H528" i="61"/>
  <c r="H524" i="61"/>
  <c r="H523" i="61" s="1"/>
  <c r="H519" i="61"/>
  <c r="H518" i="61" s="1"/>
  <c r="H517" i="61" s="1"/>
  <c r="H421" i="61"/>
  <c r="H420" i="61" s="1"/>
  <c r="H250" i="61"/>
  <c r="H249" i="61" s="1"/>
  <c r="H244" i="61"/>
  <c r="H178" i="61"/>
  <c r="H92" i="61"/>
  <c r="H91" i="61" s="1"/>
  <c r="H81" i="61"/>
  <c r="H77" i="61"/>
  <c r="H76" i="61" s="1"/>
  <c r="H73" i="61"/>
  <c r="H72" i="61" s="1"/>
  <c r="H58" i="61"/>
  <c r="H57" i="61" s="1"/>
  <c r="H56" i="61" s="1"/>
  <c r="H55" i="61" s="1"/>
  <c r="H43" i="61"/>
  <c r="H41" i="61"/>
  <c r="H40" i="61" s="1"/>
  <c r="H39" i="61" s="1"/>
  <c r="H38" i="61" s="1"/>
  <c r="H31" i="61"/>
  <c r="H20" i="61"/>
  <c r="H19" i="61" s="1"/>
  <c r="H18" i="61" s="1"/>
  <c r="H17" i="61" s="1"/>
  <c r="J33" i="2" l="1"/>
  <c r="J32" i="2" s="1"/>
  <c r="J31" i="2" s="1"/>
  <c r="J30" i="2" s="1"/>
  <c r="H71" i="61"/>
  <c r="H419" i="61"/>
  <c r="H344" i="61" s="1"/>
  <c r="J78" i="2"/>
  <c r="F168" i="3"/>
  <c r="F167" i="3" s="1"/>
  <c r="F501" i="3"/>
  <c r="F455" i="3"/>
  <c r="F444" i="3" s="1"/>
  <c r="H191" i="61"/>
  <c r="H190" i="61" s="1"/>
  <c r="H158" i="61"/>
  <c r="H157" i="61" s="1"/>
  <c r="F248" i="3"/>
  <c r="F210" i="3" s="1"/>
  <c r="J509" i="2"/>
  <c r="H527" i="61"/>
  <c r="H522" i="61" s="1"/>
  <c r="H34" i="61"/>
  <c r="H30" i="61" s="1"/>
  <c r="H29" i="61" s="1"/>
  <c r="H556" i="61"/>
  <c r="H555" i="61" s="1"/>
  <c r="H554" i="61" s="1"/>
  <c r="H62" i="61"/>
  <c r="H61" i="61" s="1"/>
  <c r="H123" i="61"/>
  <c r="F201" i="3"/>
  <c r="H323" i="61"/>
  <c r="H289" i="61" s="1"/>
  <c r="F190" i="3"/>
  <c r="J504" i="2"/>
  <c r="J503" i="2" s="1"/>
  <c r="J198" i="2"/>
  <c r="J136" i="2" s="1"/>
  <c r="H537" i="61"/>
  <c r="H531" i="61" s="1"/>
  <c r="F523" i="3"/>
  <c r="F293" i="3"/>
  <c r="H145" i="61"/>
  <c r="H144" i="61" s="1"/>
  <c r="H140" i="61" s="1"/>
  <c r="H139" i="61" s="1"/>
  <c r="H134" i="61" s="1"/>
  <c r="J269" i="2"/>
  <c r="J268" i="2" s="1"/>
  <c r="J238" i="2" s="1"/>
  <c r="J235" i="2" s="1"/>
  <c r="J396" i="2"/>
  <c r="J395" i="2" s="1"/>
  <c r="J394" i="2" s="1"/>
  <c r="J381" i="2" s="1"/>
  <c r="J643" i="2"/>
  <c r="H228" i="61"/>
  <c r="H90" i="61"/>
  <c r="J544" i="2"/>
  <c r="F388" i="3"/>
  <c r="F127" i="3" l="1"/>
  <c r="J437" i="2"/>
  <c r="J425" i="2" s="1"/>
  <c r="J424" i="2" s="1"/>
  <c r="J73" i="2"/>
  <c r="J60" i="2" s="1"/>
  <c r="J40" i="2" s="1"/>
  <c r="H60" i="61"/>
  <c r="H16" i="61" s="1"/>
  <c r="H516" i="61"/>
  <c r="F387" i="3"/>
  <c r="H133" i="61"/>
  <c r="H96" i="61"/>
  <c r="F497" i="3"/>
  <c r="H122" i="61"/>
  <c r="F189" i="3"/>
  <c r="J642" i="2"/>
  <c r="J641" i="2" s="1"/>
  <c r="H545" i="61"/>
  <c r="F265" i="3"/>
  <c r="H227" i="61"/>
  <c r="H226" i="61" s="1"/>
  <c r="H225" i="61" s="1"/>
  <c r="F23" i="3" l="1"/>
  <c r="F22" i="3" s="1"/>
  <c r="J611" i="2"/>
  <c r="J558" i="2" s="1"/>
  <c r="H89" i="61"/>
  <c r="H15" i="61" s="1"/>
  <c r="J39" i="2"/>
  <c r="G54" i="1"/>
  <c r="F54" i="1"/>
  <c r="E54" i="1"/>
  <c r="G52" i="1"/>
  <c r="F52" i="1"/>
  <c r="E52" i="1"/>
  <c r="G48" i="1"/>
  <c r="F48" i="1"/>
  <c r="E48" i="1"/>
  <c r="E45" i="1"/>
  <c r="G45" i="1"/>
  <c r="F45" i="1"/>
  <c r="G38" i="1"/>
  <c r="F38" i="1"/>
  <c r="E38" i="1"/>
  <c r="G28" i="1"/>
  <c r="F28" i="1"/>
  <c r="E28" i="1"/>
  <c r="E24" i="1"/>
  <c r="G16" i="1"/>
  <c r="F16" i="1"/>
  <c r="E16" i="1"/>
  <c r="G15" i="1" l="1"/>
  <c r="F15" i="1"/>
  <c r="E15" i="1"/>
  <c r="J19" i="2"/>
</calcChain>
</file>

<file path=xl/sharedStrings.xml><?xml version="1.0" encoding="utf-8"?>
<sst xmlns="http://schemas.openxmlformats.org/spreadsheetml/2006/main" count="6165" uniqueCount="792">
  <si>
    <t>Развитие деятельности муниципального бюджетного учреждения Городской молодежный центр "Звездный"</t>
  </si>
  <si>
    <t>Транспорт</t>
  </si>
  <si>
    <t>Профессиональная подготовка, переподготовка и повышение квалификации</t>
  </si>
  <si>
    <t>Предоставление субсидий общественным организациям ветеранов войны, труда, вооруженных сил и правоохранительных органов, инвалидов и т.д.</t>
  </si>
  <si>
    <t>Другие вопросы в области национальной экономики</t>
  </si>
  <si>
    <t>Резервные фонды</t>
  </si>
  <si>
    <t>Массовый спорт</t>
  </si>
  <si>
    <t xml:space="preserve">Другие вопросы в области культуры, кинематографии </t>
  </si>
  <si>
    <t>Средства массовой информации</t>
  </si>
  <si>
    <t>13</t>
  </si>
  <si>
    <t>Обеспечение деятельности финансовых, налоговых и таможенных органов и органов (финансово-бюджетного) надзора</t>
  </si>
  <si>
    <t>Резервные фонды  местных администраций</t>
  </si>
  <si>
    <t>810</t>
  </si>
  <si>
    <t>Охрана семьи и детства</t>
  </si>
  <si>
    <t>Другие вопросы в области средств массовой информации</t>
  </si>
  <si>
    <t>Реализация государственных полномочий по созданию, исполнению полномочий и обеспечению деятельности комиссий по делам несовершеннолетних и защите их прав</t>
  </si>
  <si>
    <t>Осуществление  государственных полномочий Тверской области по созданию административных комиссий</t>
  </si>
  <si>
    <t>Функционирование высшего должностного лица субъекта Российской Федерации и муниципального образования</t>
  </si>
  <si>
    <t>Органы юстиции</t>
  </si>
  <si>
    <t>630</t>
  </si>
  <si>
    <t xml:space="preserve">Культура и кинематография </t>
  </si>
  <si>
    <t>Р</t>
  </si>
  <si>
    <t>Другие вопросы в области национальной безопасности и правоохранительной деятельности</t>
  </si>
  <si>
    <t>Обустройство и ремонт контейнерных площадок</t>
  </si>
  <si>
    <t>9940000000</t>
  </si>
  <si>
    <t>Подпрограмма "Организация похоронного дела"</t>
  </si>
  <si>
    <t>П</t>
  </si>
  <si>
    <t>Сумма тыс.руб.</t>
  </si>
  <si>
    <t>Расходы на обеспечение деятельности представительного органа местного самоуправления</t>
  </si>
  <si>
    <t>Расходы на обеспечение деятельности исполнительного органа местного самоуправления</t>
  </si>
  <si>
    <t>0230000000</t>
  </si>
  <si>
    <t>0290000000</t>
  </si>
  <si>
    <t>0700000000</t>
  </si>
  <si>
    <t>0710000000</t>
  </si>
  <si>
    <t>0730000000</t>
  </si>
  <si>
    <t>1300000000</t>
  </si>
  <si>
    <t>1310000000</t>
  </si>
  <si>
    <t>1320000000</t>
  </si>
  <si>
    <t>Отдельные мероприятия, не включенные в муниципальные программы</t>
  </si>
  <si>
    <t>Реализация  функций, связанных с общегосударственным управлением</t>
  </si>
  <si>
    <t>Прочие выплаты по обязательствам муниципального образования</t>
  </si>
  <si>
    <t>Коммунальное хозяйство</t>
  </si>
  <si>
    <t>Жилищное хозяйство</t>
  </si>
  <si>
    <t>0220000000</t>
  </si>
  <si>
    <t>Финансовое обеспечение повышения квалификации и профессиональной подготовки педагогических кадров</t>
  </si>
  <si>
    <t>Организация отдыха детей</t>
  </si>
  <si>
    <t>Обеспечивающая подпрограмма</t>
  </si>
  <si>
    <t>Жилищно-коммунальное хозяйство</t>
  </si>
  <si>
    <t>Благоустройство</t>
  </si>
  <si>
    <t>Организационное и методическое сопровождение государственной итоговой аттестации</t>
  </si>
  <si>
    <t>1100000000</t>
  </si>
  <si>
    <t>1110000000</t>
  </si>
  <si>
    <t>1120000000</t>
  </si>
  <si>
    <t>1130000000</t>
  </si>
  <si>
    <t>1140000000</t>
  </si>
  <si>
    <t>1200000000</t>
  </si>
  <si>
    <t>1210000000</t>
  </si>
  <si>
    <t>1220000000</t>
  </si>
  <si>
    <t>1230000000</t>
  </si>
  <si>
    <t>0200000000</t>
  </si>
  <si>
    <t>0210000000</t>
  </si>
  <si>
    <t>Командирование спортсменов муниципального образования для участия в официальных областных спортивно-массовых мероприятиях и соревнованиях</t>
  </si>
  <si>
    <t>120</t>
  </si>
  <si>
    <t>Расходы на выплаты персоналу государственных (муниципальных) органов</t>
  </si>
  <si>
    <t>110</t>
  </si>
  <si>
    <t>0600000000</t>
  </si>
  <si>
    <t>0610000000</t>
  </si>
  <si>
    <t>0900000000</t>
  </si>
  <si>
    <t>0910000000</t>
  </si>
  <si>
    <t>0300000000</t>
  </si>
  <si>
    <t>0310000000</t>
  </si>
  <si>
    <t>1000000000</t>
  </si>
  <si>
    <t>1010000000</t>
  </si>
  <si>
    <t>0100000000</t>
  </si>
  <si>
    <t>0110000000</t>
  </si>
  <si>
    <t>0120000000</t>
  </si>
  <si>
    <t>0190000000</t>
  </si>
  <si>
    <t>Организация выездов представителей молодежных общественных объединений на областные, межрегиональные, всероссийские мероприятия</t>
  </si>
  <si>
    <t>Расходы на выплату персоналу государственных (муниципальных) органов</t>
  </si>
  <si>
    <t xml:space="preserve">                                                        </t>
  </si>
  <si>
    <t>Подпрограмма "Реализация социальной политики"</t>
  </si>
  <si>
    <t>360</t>
  </si>
  <si>
    <t>Иные выплаты населению</t>
  </si>
  <si>
    <t>Подпрограмма "Обеспечение жильем отдельных категорий граждан"</t>
  </si>
  <si>
    <t>870</t>
  </si>
  <si>
    <t>Резервные средства</t>
  </si>
  <si>
    <t xml:space="preserve">к решению Собрания депутатов </t>
  </si>
  <si>
    <t>№ п/п</t>
  </si>
  <si>
    <t>01</t>
  </si>
  <si>
    <t>02</t>
  </si>
  <si>
    <t xml:space="preserve">                                 Наименование</t>
  </si>
  <si>
    <t>Общегосударственные вопросы</t>
  </si>
  <si>
    <t>В С Е Г О:</t>
  </si>
  <si>
    <t>03</t>
  </si>
  <si>
    <t>04</t>
  </si>
  <si>
    <t>05</t>
  </si>
  <si>
    <t>06</t>
  </si>
  <si>
    <t>Другие общегосударственные вопросы</t>
  </si>
  <si>
    <t>Национальная безопасность и правоохранительная деятельность</t>
  </si>
  <si>
    <t>09</t>
  </si>
  <si>
    <t>Национальная экономика</t>
  </si>
  <si>
    <t>08</t>
  </si>
  <si>
    <t>11</t>
  </si>
  <si>
    <t>Сельское хозяйство и рыболовство</t>
  </si>
  <si>
    <t>07</t>
  </si>
  <si>
    <t>Образование</t>
  </si>
  <si>
    <t>Культура</t>
  </si>
  <si>
    <t>Дошкольное образование</t>
  </si>
  <si>
    <t>Общее образование</t>
  </si>
  <si>
    <t>Другие вопросы в области образования</t>
  </si>
  <si>
    <t>10</t>
  </si>
  <si>
    <t>Социальная политика</t>
  </si>
  <si>
    <t>Пенсионное обеспечение</t>
  </si>
  <si>
    <t>КВР</t>
  </si>
  <si>
    <t>Глава муниципального образования</t>
  </si>
  <si>
    <t>Центральный аппарат</t>
  </si>
  <si>
    <t>Социальное обеспечение населения</t>
  </si>
  <si>
    <t xml:space="preserve"> Р</t>
  </si>
  <si>
    <t xml:space="preserve"> П</t>
  </si>
  <si>
    <t xml:space="preserve"> КЦСР</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</si>
  <si>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</si>
  <si>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14</t>
  </si>
  <si>
    <t>12</t>
  </si>
  <si>
    <t>Физическая культура и спорт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</si>
  <si>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</si>
  <si>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финансовых, налоговых и таможенных органов и органов финансового (финансово-бюджетного) надзора</t>
  </si>
  <si>
    <t>Защита населения и территории от чрезвычайных ситуаций природного и техногенного характера, гражданская оборона</t>
  </si>
  <si>
    <t>Функционирование законодательных (представительных) органов государственной власти и представительных органов муниципальных образований</t>
  </si>
  <si>
    <t>ППП</t>
  </si>
  <si>
    <t>Расходы на выплаты персоналу казенных учреждений</t>
  </si>
  <si>
    <t>850</t>
  </si>
  <si>
    <t>Уплата налогов, сборов и иных платежей</t>
  </si>
  <si>
    <t>Финансовое обеспечение массовых мероприятий муниципального значения, способствующих духовно-нравственному воспитанию детей и формированию гражданской позиции</t>
  </si>
  <si>
    <t>Финансовое обеспечение мероприятий по формированию здорового образа жизни</t>
  </si>
  <si>
    <t>Организационно-методическое сопровождение организации и обеспечения подвоза учащихся и воспитанников общеобразовательных, дошкольных образовательных учреждений</t>
  </si>
  <si>
    <t xml:space="preserve"> Приложение 1</t>
  </si>
  <si>
    <t>Удомельская городская Дума</t>
  </si>
  <si>
    <t>Председатель городской Думы</t>
  </si>
  <si>
    <t>плановый период</t>
  </si>
  <si>
    <t>2018 год</t>
  </si>
  <si>
    <t>2019 год</t>
  </si>
  <si>
    <t xml:space="preserve">"О  бюджете Удомельского городского округа </t>
  </si>
  <si>
    <t xml:space="preserve">Расходы, не включенные в муниципальные программы </t>
  </si>
  <si>
    <t>Расходы, не включенные в муниципальные программы</t>
  </si>
  <si>
    <t>0800000000</t>
  </si>
  <si>
    <t>0810000000</t>
  </si>
  <si>
    <t>Подпрограмма "Расселение аварийного жилищного фонда Удомельского городского округа"</t>
  </si>
  <si>
    <t>Подпрограмма "Капитальный ремонт общего имущества в многоквартирных домах на территории Удомельского городского округа"</t>
  </si>
  <si>
    <t>0510000000</t>
  </si>
  <si>
    <t>0520000000</t>
  </si>
  <si>
    <t>0530000000</t>
  </si>
  <si>
    <t>Уплата взносов на проведение капитального ремонта общего имущества в многоквартирных домах, в части муниципального жилищного фонда Удомельского городского округа</t>
  </si>
  <si>
    <t>0500000000</t>
  </si>
  <si>
    <t>Молодежная политика</t>
  </si>
  <si>
    <t>Дополнительное образование детей</t>
  </si>
  <si>
    <t>Подпрограмма "Управление имуществом Удомельского городского округа"</t>
  </si>
  <si>
    <t>Проведение инвентаризации муниципального имущества Удомельского городского округа</t>
  </si>
  <si>
    <t xml:space="preserve">Оценка рыночной стоимости объектов недвижимости и рыночной стоимости арендной платы за объекты муниципального имущества </t>
  </si>
  <si>
    <t>Обеспечение учета муниципального имущества для поддержки полной и достоверной информации об объектах, находящихся в собственности муниципального образования Удомельский городской округ</t>
  </si>
  <si>
    <t>Содержание объектов нежилого фонда муниципальной казны Удомельского городского округа</t>
  </si>
  <si>
    <t>Подпрограмма "Управление земельными ресурсами Удомельского городского округа"</t>
  </si>
  <si>
    <t>0320000000</t>
  </si>
  <si>
    <t>Организация работ по формированию земельных участков, в том числе по объектам жилищно-коммунального хозяйства</t>
  </si>
  <si>
    <t>Подпрограмма "Сохранность автомобильных дорог общего пользования местного значения на территории Удомельского городского округа"</t>
  </si>
  <si>
    <t>Подпрограмма "Поддержка средств массовой информации муниципального образования Удомельский городской округ"</t>
  </si>
  <si>
    <t>Формирование земельных участков для бесплатного предоставления многодетным гражданам</t>
  </si>
  <si>
    <t>Приобретение  жилых помещений для детей-сирот, детей, оставшихся без попечения родителей за счет средств областного бюджета Тверской области</t>
  </si>
  <si>
    <t>Финансирование расходов на борьбу с борщевиком Сосновского</t>
  </si>
  <si>
    <t>Сохранение и развитие библиотечного дела в Удомельском городском округе</t>
  </si>
  <si>
    <t>Подпрограмма "Культура Удомельского городского округа"</t>
  </si>
  <si>
    <t>Организация и проведение культурно-досуговых мероприятий и развитие народного творчества в Удомельском городском округе</t>
  </si>
  <si>
    <t>Развитие дополнительного образования в сфере культуры и искусства</t>
  </si>
  <si>
    <t>Популяризация и пропаганда деятельности по сохранению объектов культурного наследия Удомельского городского округа</t>
  </si>
  <si>
    <t xml:space="preserve"> Управление культуры, спорта и молодежной политики Администрации Удомельского городского округа</t>
  </si>
  <si>
    <t>Проведение официальных муниципальных физкультурно-оздоровительных и спортивных мероприятий для всех возрастных групп и категорий населения муниципального образования Удомельского городского округа</t>
  </si>
  <si>
    <t xml:space="preserve">Подпрограмма "Молодежь Удомельского городского округа" </t>
  </si>
  <si>
    <t>Организация и проведение творческих  мероприятий для детей и молодежи</t>
  </si>
  <si>
    <t xml:space="preserve">Подпрограмма "Противодействие незаконному обороту наркотиков, наркомании, алкоголизму, табакокурению и другим видам зависимости в Удомельском городском округе" </t>
  </si>
  <si>
    <t>Проведение мероприятий для подростков и молодежи, направленных на формирование здорового образа жизни и  негативного отношения к наркомании, алкоголизму , табакокурению. Поддержка детского и молодежного самодеятельного творчества</t>
  </si>
  <si>
    <t>Социальная реклама</t>
  </si>
  <si>
    <t>Финансовое обеспечение компенсации расходов на оплату жилых помещений, отопления и освещения педагогическим работникам образовательных учреждений, проживающим и работающим в сельских населенных пунктах Удомельского городского округа</t>
  </si>
  <si>
    <t>Финансовое обеспечение деятельности муниципального центра тестирования ГТО</t>
  </si>
  <si>
    <t>Содержание автомобильных дорог общего пользования регионального и межмуниципального значения Тверской области 3 класса на территории Удомельского городского округа</t>
  </si>
  <si>
    <t>Содержание улично-дорожной сети в городе Удомля</t>
  </si>
  <si>
    <t>Подпрограмма "Организации регулярных перевозок пассажиров и багажа автомобильным транспортом на территории Удомельского городского округа"</t>
  </si>
  <si>
    <t>Подпрограмма "Общественная безопасность и профилактика правонарушений на территории Удомельского городского округа"</t>
  </si>
  <si>
    <t>Обслуживание газового хозяйства северной части города Удомля</t>
  </si>
  <si>
    <t>Разработка и актуализация схем теплоснабжения, водоснабжения Удомельского городского округа</t>
  </si>
  <si>
    <t>Организация и содержание мест захоронений (кладбищ)</t>
  </si>
  <si>
    <t>Оформление и обустройство новых мест под захоронения</t>
  </si>
  <si>
    <t>Финансирование расходов по проведению субботников</t>
  </si>
  <si>
    <t>Изготовление наглядной агитации: памятки,плакаты,рекламные щиты</t>
  </si>
  <si>
    <t>9950000000</t>
  </si>
  <si>
    <t>Казенные учреждения, не включенные в муниципальные программы</t>
  </si>
  <si>
    <t>Администрация Удомельского городского округа</t>
  </si>
  <si>
    <t>Финансовое Управление Администрации Удомельского городского округа</t>
  </si>
  <si>
    <t>Дорожное хозяйство (дорожные фонды)</t>
  </si>
  <si>
    <t>Подпрограмма "Повышение пожарной безопасности на территории Удомельского городского округа"</t>
  </si>
  <si>
    <t>Контрольно-счетная комиссия Удомельского городского округа</t>
  </si>
  <si>
    <t>Подпрограмма "Физическая культура и спорт  Удомельского городского округа"</t>
  </si>
  <si>
    <t>Приобретение жилых помещений для малоимущих многодетных семей за счет местного бюджета</t>
  </si>
  <si>
    <t>Подпрограмма "Снижение рисков и смягчение последствий чрезвычайных ситуаций на территории Удомельского городского округа"</t>
  </si>
  <si>
    <t>Подпрограмма "Осуществление мероприятий по обеспечению безопасности людей на водных объектах Удомельского городского округа"</t>
  </si>
  <si>
    <t>Оснащение и модернизация сил и средств для оповещения населения об угрозе возникновения или о возникновении чрезвычайных ситуаций</t>
  </si>
  <si>
    <t>Организация и проведение акций, посвященных памятным датам истории России, государственным символам Российской Федерации</t>
  </si>
  <si>
    <t>Управление образования  Администрации Удомельского городского округа</t>
  </si>
  <si>
    <t>0210100000</t>
  </si>
  <si>
    <t>0230100000</t>
  </si>
  <si>
    <t>0810100000</t>
  </si>
  <si>
    <t>240</t>
  </si>
  <si>
    <t>Иные закупки товаров, работ и услуг для обеспечения государственных (муниципальных) нужд</t>
  </si>
  <si>
    <t>Задача "Сохранение и развитие культурного потенциала Удомельского городского округа"</t>
  </si>
  <si>
    <t>0920000000</t>
  </si>
  <si>
    <t>Организация транспортного обслуживания населения на муниципальных маршрутах регулярных перевозок по регулируемым тарифам на территории Удомельского городского округа</t>
  </si>
  <si>
    <t>Подпрограмма "Создание условий для формирования современной городской среды и обустройства мест массового отдыха населения (общественной территории) на территории Удомельского городского округа"</t>
  </si>
  <si>
    <t>Оснащение сил и средств гражданской обороны, создание материальных запасов</t>
  </si>
  <si>
    <t>1110100000</t>
  </si>
  <si>
    <t>1120100000</t>
  </si>
  <si>
    <t>1130100000</t>
  </si>
  <si>
    <t>Информирование населения по противодействию терроризму и экстремизму</t>
  </si>
  <si>
    <t>Задача "Создание необходимых условий для обеспечения безопасности людей на водных объектах Удомельского городского округа</t>
  </si>
  <si>
    <t>Информирование населения по безопасному нахождению на водных объектах</t>
  </si>
  <si>
    <t>Субсидии бюджетным учреждениям</t>
  </si>
  <si>
    <t>610</t>
  </si>
  <si>
    <t>1010100000</t>
  </si>
  <si>
    <t>1600000000</t>
  </si>
  <si>
    <t>1610000000</t>
  </si>
  <si>
    <t>Подпрограмма "Повышение безопасности дорожного движения на территории Удомельского городского округа"</t>
  </si>
  <si>
    <t>1610100000</t>
  </si>
  <si>
    <t>Задача "Профилактика дорожно-транспортных происшествий на территории Удомельского городского округа"</t>
  </si>
  <si>
    <t>Подпрограмма "Поддержка средств массовой информации муниципального образования  Удомельского городского округа"</t>
  </si>
  <si>
    <t>Задача "Создание эффективной системы обеспечения населения качественными и доступными услугами, поддержка отдельных категорий граждан"</t>
  </si>
  <si>
    <t>Задача "Обслуживание действующего емкостного газового хозяйства северной части города Удомля"</t>
  </si>
  <si>
    <t>0710100000</t>
  </si>
  <si>
    <t>0730100000</t>
  </si>
  <si>
    <t>1210100000</t>
  </si>
  <si>
    <t>1220100000</t>
  </si>
  <si>
    <t>Задача "Содержание мест захоронений"</t>
  </si>
  <si>
    <t>1230100000</t>
  </si>
  <si>
    <t>Задача "Предотвращение и ликвидация вредного воздействия отходов производства и потребления на окружающую среду"</t>
  </si>
  <si>
    <t>0310100000</t>
  </si>
  <si>
    <t>Задача "Оптимизация состава муниципального имущества Удомельского городского округа"</t>
  </si>
  <si>
    <t>0310200000</t>
  </si>
  <si>
    <t>Задача "Повышение эффективности использования имущества, находящегося в собственности муниципального образования Удомельский городской округ"</t>
  </si>
  <si>
    <t>0320100000</t>
  </si>
  <si>
    <t>Бюджетные инвестиции</t>
  </si>
  <si>
    <t>410</t>
  </si>
  <si>
    <t>Социальные выплаты гражданам, кроме публичных нормативных социальных выплат</t>
  </si>
  <si>
    <t>Подпрограмма" Профилактика терроризма и экстремизма на территории Удомельского городского округа"</t>
  </si>
  <si>
    <t>Изготовление наглядной агитации: памятки, плакаты, рекламные щиты</t>
  </si>
  <si>
    <t>0210200000</t>
  </si>
  <si>
    <t>Задача "Укрепление и модернизация материально-технической базы муниципальных учреждений культуры Удомельского городского округа"</t>
  </si>
  <si>
    <t>0210300000</t>
  </si>
  <si>
    <t>Задача "Сохранение культурного наследия Удомельского городского округа"</t>
  </si>
  <si>
    <t>0220100000</t>
  </si>
  <si>
    <t>Задача "Развитие массового спорта и физкультурно-оздоровительного движения среди всех возрастных групп и категорий населения Удомельского городского округа, включая лиц с ограниченными физическими возможностями и инвалидов"</t>
  </si>
  <si>
    <t>0230200000</t>
  </si>
  <si>
    <t>Задача "Создание условий для повышения качества и разнообразия услуг, предоставляемых в сфере молодежной политики, удовлетворения потребностей в развитии и реализации духовного потенциала молодежи"</t>
  </si>
  <si>
    <t>320</t>
  </si>
  <si>
    <t>Расходы на руководство и управление администратора программы (Управление культуры, спорта и молодежной политики Администрации Удомельского городского округа)</t>
  </si>
  <si>
    <t>0510100000</t>
  </si>
  <si>
    <t>Содержания муниципальных жилых помещений до момента их предоставления в пользование гражданам</t>
  </si>
  <si>
    <t>Задача  "Обеспечение содержания и сохранности муниципального жилищного фонда"</t>
  </si>
  <si>
    <t>Задача  "Проведение текущего ремонта жилых помещений муниципального жилищного фонда"</t>
  </si>
  <si>
    <t>0520100000</t>
  </si>
  <si>
    <t>Задача "Выявление аварийного жилищного фонда"</t>
  </si>
  <si>
    <t>Обследование многоквартирных домов, домов блокированной застройки, в которых находится муниципальная собственность Удомельского городского округа, для признания таких домов аварийными, подлежащими сносу или реконструкции, а также муниципальных жилых помещений для признания пригодными (не пригодными) для проживания граждан</t>
  </si>
  <si>
    <t>0520200000</t>
  </si>
  <si>
    <t xml:space="preserve"> Наименование</t>
  </si>
  <si>
    <t xml:space="preserve"> Бюджетные инвестиции</t>
  </si>
  <si>
    <t>Снос аварийных многоквартирных домов и домов блокированной застройки</t>
  </si>
  <si>
    <t>0530100000</t>
  </si>
  <si>
    <t>0530200000</t>
  </si>
  <si>
    <t>1310100000</t>
  </si>
  <si>
    <t>Задача "Содействие в решении жилищных проблем малоимущих многодетных семей"</t>
  </si>
  <si>
    <t>1310200000</t>
  </si>
  <si>
    <t>1320200000</t>
  </si>
  <si>
    <t>310</t>
  </si>
  <si>
    <t>Публичные нормативные социальные выплаты гражданам</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</si>
  <si>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</si>
  <si>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0110200000</t>
  </si>
  <si>
    <t>0110300000</t>
  </si>
  <si>
    <t>Расходы на обеспечение деятельности казенного учреждения Централизованная бухгалтерия</t>
  </si>
  <si>
    <t>Содержание казенных учреждений</t>
  </si>
  <si>
    <t>Финансовое обеспечение муниципального задания на оказание муниципальных услуг (выполнение работ) муниципальных бюджетных общеобразовательных учреждений</t>
  </si>
  <si>
    <t>0120100000</t>
  </si>
  <si>
    <t>Судебная система</t>
  </si>
  <si>
    <t>1210200000</t>
  </si>
  <si>
    <t>Задача "Благоустройство и наружное оформление территории города Удомля"</t>
  </si>
  <si>
    <t>1140100000</t>
  </si>
  <si>
    <t>Задача "Осуществление подготовки и содержания в готовности необходимых сил и средств для защиты населения и территории Удомельского городского округа от чрезвычайных ситуаций"</t>
  </si>
  <si>
    <t>Задача "Эффективное управление муниципальными унитарными предприятиями"</t>
  </si>
  <si>
    <t>Выполнение работ по содержанию автомобильных дорог общего пользования местного значения и сооружений на них, нацеленное на обеспечение их проезжаемости и безопасности до сельских населенных пунктов"</t>
  </si>
  <si>
    <t>0910100000</t>
  </si>
  <si>
    <t>Задача "Развитие автомобильного транспорта"</t>
  </si>
  <si>
    <t>Подпрограмма "Содержание и ремонт муниципального жилищного фонда Удомельского городского округа"</t>
  </si>
  <si>
    <t>0510200000</t>
  </si>
  <si>
    <t>Определение стоимости возмещения за жилое помещение в аварийном жилищном фонде Удомельского городского округа</t>
  </si>
  <si>
    <t>1310300000</t>
  </si>
  <si>
    <t>Задача "Осуществление взаимодействия с общественными организациями по реализации социально значимых мероприятий"</t>
  </si>
  <si>
    <t>Задача "Распределение объемов энергоресурсов на инженерных сетях Удомельского городского округа"</t>
  </si>
  <si>
    <t>Задача "Создание необходимых условий по обеспечению пожарной безопасности на территории  Удомельского городского округа"</t>
  </si>
  <si>
    <t>09201S0300</t>
  </si>
  <si>
    <t>13101S0290</t>
  </si>
  <si>
    <t>Задача "Содержание автомобильных дорог и сооружений на них в границах Удомельского городского округа"</t>
  </si>
  <si>
    <t>Финансовое обеспечение мероприятий по подвозу учащихся из средств областного бюджета</t>
  </si>
  <si>
    <t>Задача "Организация и проведение патриотических и творческих мероприятий"</t>
  </si>
  <si>
    <t>Задача "Эффективное управление и распоряжение муниципальными земельными участками и земельными участками, государственная собственность на которые не разграничена"</t>
  </si>
  <si>
    <t>Задача "Реализация механизма проведения капитального ремонта общего имущества в многоквартирных домах, в соответствии с действующим законодательством Российской Федерации"</t>
  </si>
  <si>
    <t>Задача "Проведение профилактических мероприятий по предупреждению террористических и экстремистских проявлений на территории Удомельского городского округа"</t>
  </si>
  <si>
    <t>Задача "Проведение работы по профилактике распространения наркомании, алкоголизма и связанных с ними правонарушений</t>
  </si>
  <si>
    <t xml:space="preserve"> Приложение 6</t>
  </si>
  <si>
    <t>Повышение заработной платы работникам муниципальных учреждений культуры  из бюджета Удомельского городского округа</t>
  </si>
  <si>
    <t>Повышение заработной платы из областного бюджета работникам учреждений дополнительного образования в сфере культуры и искусства Удомельского городского округа</t>
  </si>
  <si>
    <t>Повышение заработной платы работникам учреждений дополнительного образования в сфере культуры и искусства из бюджета Удомельского городского округа</t>
  </si>
  <si>
    <t xml:space="preserve">Реализация мероприятий по благоустройству общественных территорий </t>
  </si>
  <si>
    <t xml:space="preserve">Предоставление молодым семьям Удомельского городского округа социальных выплат на приобретение (строительство) жилья </t>
  </si>
  <si>
    <t>Субсидии юридическим лицам (кроме некоммерческих организаций), индивидуальным предпринимателям, физическим лицам - производителям товаров,работ,услуг</t>
  </si>
  <si>
    <t>код</t>
  </si>
  <si>
    <t>000 01 05 00 00 00 0000 000</t>
  </si>
  <si>
    <t>Изменение остатков средств на счетах по учету средств бюджета</t>
  </si>
  <si>
    <t>000 01 05 00 00 00 0000 500</t>
  </si>
  <si>
    <t>Увеличение остатков средств бюджетов</t>
  </si>
  <si>
    <t>Увеличение прочих остатков денежных средств бюджетов городских округов</t>
  </si>
  <si>
    <t>000 01 05 00 00 00 0000 600</t>
  </si>
  <si>
    <t>Уменьшение остатков средств бюджетов</t>
  </si>
  <si>
    <t>Уменьшение прочих остатков денежных средств бюджетов городских округов</t>
  </si>
  <si>
    <t xml:space="preserve"> Итого источники финансирования дефицита бюджета </t>
  </si>
  <si>
    <t>Содержание светофорного регулирования</t>
  </si>
  <si>
    <t>13103L4970</t>
  </si>
  <si>
    <t>Задача "Обеспечение жильем молодых семей Удомельского городского округа "</t>
  </si>
  <si>
    <t>0110100000</t>
  </si>
  <si>
    <t>Страхование газового хозяйства северной части города Удомля</t>
  </si>
  <si>
    <t>Задача "Содержание действующего емкостного газового хозяйства северной части города Удомля"</t>
  </si>
  <si>
    <t>Проведение текущего ремонта муниципального жилого фонда</t>
  </si>
  <si>
    <t>Задача "Вовлечение земельных участков в хозяйственный оборот"</t>
  </si>
  <si>
    <t>Задача "Профилактика  совершения правонарушений и преступлений в общественных местах"</t>
  </si>
  <si>
    <t>Предоставление компенсаций членам добровольной народной дружины Удомельского городского округа, участвовавшим в охране общественного порядка</t>
  </si>
  <si>
    <t>Нанесение осевой горизонтальной разметки  на территории  Удомельского городского округа</t>
  </si>
  <si>
    <t>0320200000</t>
  </si>
  <si>
    <t>Подпрограмма "Развитие инженерных сетей округа"</t>
  </si>
  <si>
    <t>09101S1050</t>
  </si>
  <si>
    <t>Выполнение работ по ремонту дорог общего пользования</t>
  </si>
  <si>
    <t>Ремонт автомобильных дорог за счет средств областного бюджета</t>
  </si>
  <si>
    <t>Ремонт дворовых территорий многоквартирных домов, проездов к дворовым территориям многоквартирных домов</t>
  </si>
  <si>
    <t>09101S1020</t>
  </si>
  <si>
    <t>Ремонт дворовых территорий многоквартирных домов, проездов к дворовым территориям многоквартирных домов за счет средств областного бюджета</t>
  </si>
  <si>
    <t>Обеспечение безопасности дорожного движения на автомобильных дорогах общего пользования местного значения за счет средств областного бюджета</t>
  </si>
  <si>
    <t>141F255552</t>
  </si>
  <si>
    <t xml:space="preserve">Обеспечение безопасности дорожного движения на автомобильных дорогах общего пользования местного значения </t>
  </si>
  <si>
    <t>Повышение заработной платы из областного бюджета работникам муниципальных учреждений культуры Удомельского городского округа</t>
  </si>
  <si>
    <t xml:space="preserve">Предоставление субсидии  из бюджета Удомельского  городского округа на поддержку некоммерческих организаций </t>
  </si>
  <si>
    <t>161R3S1090</t>
  </si>
  <si>
    <t>161R311090</t>
  </si>
  <si>
    <t>350</t>
  </si>
  <si>
    <t>Премии и гранты</t>
  </si>
  <si>
    <t xml:space="preserve">Приобретение информационно-пропагандической продукции по безопасности дорожного движения </t>
  </si>
  <si>
    <t>Размещение социальной рекламы по безопасности дорожного движения</t>
  </si>
  <si>
    <t>Муниципальные программы</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</si>
  <si>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</si>
  <si>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Подпрограмма "Реализация Программы поддержки местных инициатив Тверской области на территории Удомельского городского округа"</t>
  </si>
  <si>
    <t>Пенсии за выслугу лет муниципальным служащим</t>
  </si>
  <si>
    <t>Задача "Повышение уровня благоустройства общественных территорий  в соответствии с едиными требованиями и внедрение цифровых сервисов и современных технологий, направленных на создание благоприятной (комфортной) городской среды"</t>
  </si>
  <si>
    <t>Осуществление переданных полномочий Российской Федерации на государственную регистрацию актов гражданского состояния</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</si>
  <si>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</si>
  <si>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Обеспечение развития и укрепления материально-технической базы домов культуры в населенных пунктах с числом жителей до 50 тысяч человек</t>
  </si>
  <si>
    <t>0730200000</t>
  </si>
  <si>
    <t>Задача "Проведение капитального ремонта объектов теплоэнергетических комплексов"</t>
  </si>
  <si>
    <t>0720000000</t>
  </si>
  <si>
    <t>Строительство объектов водоснабжения и водоотведения</t>
  </si>
  <si>
    <t>к решению Удомельской городской Думы</t>
  </si>
  <si>
    <t>Организация бесплатного горячего питания обучающихся, получающих начальное общее образование в муниципальных образовательных учреждениях</t>
  </si>
  <si>
    <t>Защита населения и территории от чрезвычайных ситуаций природного и техногенного характера,  пожарная безопасность</t>
  </si>
  <si>
    <t>Ремонт автомобильных дорог на территории г.Удомля</t>
  </si>
  <si>
    <t>Поддержка волонтерского движения</t>
  </si>
  <si>
    <t>Муниципальная программа "Создание условий для экономического развития Удомельского городского округа на 2022-2027 годы"</t>
  </si>
  <si>
    <t>141F200000</t>
  </si>
  <si>
    <t>Задача "Реализация  проекта "Формирование комфортной городской среды" в рамках национального проекта "Жилье и городская среда"</t>
  </si>
  <si>
    <t>Обеспечение государственных гарантий реализации прав на получение бесплатного дошкольного образования  за счет средств областного бюджета</t>
  </si>
  <si>
    <t>0110110740</t>
  </si>
  <si>
    <t>Финансовое обеспечение муниципального задания на оказание муниципальных услуг (выполнение работ) муниципальных бюджетных образовательных учреждений дошкольного образования</t>
  </si>
  <si>
    <t>0110121100</t>
  </si>
  <si>
    <t>Задача "Развитие инфраструктуры дошкольных образовательных учреждений"</t>
  </si>
  <si>
    <t>Финансовое обеспечение мероприятий капитального и (или) текущего ремонтов муниципальных дошкольных образовательных учреждений</t>
  </si>
  <si>
    <t>0110221210</t>
  </si>
  <si>
    <t>Задача " Содействие развитию системы дошкольного образования"</t>
  </si>
  <si>
    <t>Компенсация части родительской платы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</si>
  <si>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0110310500</t>
  </si>
  <si>
    <t>Подпрограмма "Развитие системы дошкольного образования"</t>
  </si>
  <si>
    <t>Задача "Обеспечение качества условий предоставления образовательных услуг учреждениями дошкольного образования"</t>
  </si>
  <si>
    <t>Задача "Обеспечение качества условий предоставления образовательных услуг муниципальными бюджетными общеобразовательными учреждениямиг"</t>
  </si>
  <si>
    <t>Обеспечение государственных гарантий реализации прав на получение бесплатного начального общего, основного общего и среднего общего образования  за счет средств областного бюджета</t>
  </si>
  <si>
    <t>0120110750</t>
  </si>
  <si>
    <t>0120121100</t>
  </si>
  <si>
    <t xml:space="preserve"> Ежемесячное денежное вознаграждение за классное руководство педагогическим работникам муниципальных образовательных учреждений</t>
  </si>
  <si>
    <t>0120153031</t>
  </si>
  <si>
    <t>Задача "Развитие инфраструктуры муниципальных общеобразовательных учреждений"</t>
  </si>
  <si>
    <t>0120200000</t>
  </si>
  <si>
    <t>0120221210</t>
  </si>
  <si>
    <t>Финансовое обеспечение мероприятий капитального и (или) текущего ремонтов муниципальных  общеобразовательных учреждений</t>
  </si>
  <si>
    <t>0120221220</t>
  </si>
  <si>
    <t xml:space="preserve"> Обеспечение комплексной безопасности зданий и помещений общеобразовательных учреждений, находящихся в муниципальной собственности</t>
  </si>
  <si>
    <t>0120300000</t>
  </si>
  <si>
    <t>0120310250</t>
  </si>
  <si>
    <t>Задача "Обеспечение доступности  транпортных услуг в общеобразовательных учреждениях в части  подвоза обучающихся к месту обучения и обратно"</t>
  </si>
  <si>
    <t>01203S0250</t>
  </si>
  <si>
    <t>0120321260</t>
  </si>
  <si>
    <t>0120400000</t>
  </si>
  <si>
    <t>Задача "Обеспечение деятельности по сохранению и укреплению здоровья школьников, формирование основ здорового образа жизни"</t>
  </si>
  <si>
    <t>01204S0240</t>
  </si>
  <si>
    <t xml:space="preserve"> Финансирование обеспечение отдыха, оздоровления и занятости детей и подростков</t>
  </si>
  <si>
    <t>0120410240</t>
  </si>
  <si>
    <t>0130000000</t>
  </si>
  <si>
    <t>Подпрограмма "Развитие системы дополнительного образования и воспитания детей"</t>
  </si>
  <si>
    <t>Задача "Обеспечение качества условий предоставления образовательных услуг учреждениями дополнительного образования"</t>
  </si>
  <si>
    <t xml:space="preserve"> Финансовое обеспечение муниципального задания на оказание муниципальных услуг (выполнение работ) муниципальных бюджетных учреждений дополнительного образования</t>
  </si>
  <si>
    <t>0130121100</t>
  </si>
  <si>
    <t>0130100000</t>
  </si>
  <si>
    <t>0130110690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</si>
  <si>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областного бюджета</t>
  </si>
  <si>
    <t>01301S0690</t>
  </si>
  <si>
    <t xml:space="preserve"> Финансовое обеспечение повышения заработной платы педагогическим работникам  муниципальных бюджетных учреждений дополнительного образования за счет средств бюджета округа</t>
  </si>
  <si>
    <t>Задача "Обеспечение доступности  направлений дополнительного образования"</t>
  </si>
  <si>
    <t>0130300000</t>
  </si>
  <si>
    <t>Финансовое обеспечение участия в спортивных мероприятиях регионального,всероссийского, международного уровней</t>
  </si>
  <si>
    <t>0130321400</t>
  </si>
  <si>
    <t>0130321500</t>
  </si>
  <si>
    <t>Финансовое обеспечение муниципального мероприятия "День защиты детей"</t>
  </si>
  <si>
    <t>Подпрограмма "Создание современной образовательной среды"</t>
  </si>
  <si>
    <t>0140000000</t>
  </si>
  <si>
    <t>0140100000</t>
  </si>
  <si>
    <t>Финансовое обеспечение поощрения лучших педагогов,работающих в муниципальной сети профильных курсов</t>
  </si>
  <si>
    <t>Финансовое обеспечение участия педагогов и обучающихся в региональных и межрегиональных мероприятиях в рамках регионального проекта "Цифровая образовательная среда"</t>
  </si>
  <si>
    <t>0140200000</t>
  </si>
  <si>
    <t>Задача "Создание условий для непрывного развития кадрового потенциала отрасли "Образование"</t>
  </si>
  <si>
    <t>0140300000</t>
  </si>
  <si>
    <t>Задача "Создание условий для воспитания гармочно развитой  и социально ориентированной личности"</t>
  </si>
  <si>
    <t>Финансовое обеспечение проведения муниципальных мероприятий с одаренными и высокомотивированными обучающимися, воспитанниками, организация их участия в региональных, всероссийскмх мероприятиях</t>
  </si>
  <si>
    <t>01403S1080</t>
  </si>
  <si>
    <t>Финансовое обеспечение участия детей и подростков в социально-значимых региональных проектах из бюджета Удомельского городского округа</t>
  </si>
  <si>
    <t xml:space="preserve"> Организация участия детей и подростков в социально-значимых региональных проектах</t>
  </si>
  <si>
    <t xml:space="preserve"> Расходы на руководство и управление главного администратора программы (Управление образования Администрации Удомельского городского округа)</t>
  </si>
  <si>
    <t>02101S0680</t>
  </si>
  <si>
    <t>Задача "Развитие художественно-эстетического округа"</t>
  </si>
  <si>
    <t>02102S0690</t>
  </si>
  <si>
    <t>02103L4670</t>
  </si>
  <si>
    <t>021А200000</t>
  </si>
  <si>
    <t>Задача "Реализация  проекта "Творческие люди" в рамках национального проекта "Культура"</t>
  </si>
  <si>
    <t>Государственная поддержка отрасли культуры (в части оказания государственной поддержки лучшим работникам сельских учреждений культуры)</t>
  </si>
  <si>
    <t>021А255194</t>
  </si>
  <si>
    <t>0210600000</t>
  </si>
  <si>
    <t>0210623035</t>
  </si>
  <si>
    <t>0220123040</t>
  </si>
  <si>
    <t>0220123045</t>
  </si>
  <si>
    <t>0230123050</t>
  </si>
  <si>
    <t>0230123055</t>
  </si>
  <si>
    <t>0230123060</t>
  </si>
  <si>
    <t>0230123065</t>
  </si>
  <si>
    <t xml:space="preserve"> Финансовое обеспечение мероприятий капитального и (или) текущего ремонтов муниципальных  учреждений  в сфере молодежной политики</t>
  </si>
  <si>
    <t>Задача "Укрепление и модернизация материально-технической базы муниципальных учреждений  в сфере молодежной политикиУдомельского городского округа"</t>
  </si>
  <si>
    <t>0230300000</t>
  </si>
  <si>
    <t>0310123171</t>
  </si>
  <si>
    <t>0310223172</t>
  </si>
  <si>
    <t>0310223173</t>
  </si>
  <si>
    <t>0320123190</t>
  </si>
  <si>
    <t>0320223195</t>
  </si>
  <si>
    <t>Подпрограмма "Создание условий для развития экономического потенциала и формирования благоприятного предпринимательского климата"</t>
  </si>
  <si>
    <t>Задача "Предотвращение распространения борщевика Сосновского на территории Удомельского городского округа"</t>
  </si>
  <si>
    <t>2024 год</t>
  </si>
  <si>
    <t xml:space="preserve"> Создание и развитие школы малого и среднего предпринимательства</t>
  </si>
  <si>
    <t>Задача "Управление качеством образования"</t>
  </si>
  <si>
    <t>Задача "Развитие и поддержка субъектов малого и среднего предпринимательства и самозанятых в Удомельском городском округе"</t>
  </si>
  <si>
    <t>Задача "Расширение доступа субъектов малого и среднего предпринимательства и самозанятых к финансовым ресурсам"</t>
  </si>
  <si>
    <t>0410300000</t>
  </si>
  <si>
    <t>Предоставление гранта в форме субсидии субъектам малого и среднего предпринимательства на создание и развитие крестьянского (фермерского) хозяйства</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</si>
  <si>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проведение профилактических, противоэпизодических, противоинфекционных мероприятий</t>
  </si>
  <si>
    <t>Задача "Повышение качества,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 местного самоуправления Удомельского городского округа в печатных изданиях"</t>
  </si>
  <si>
    <t>04201S0320</t>
  </si>
  <si>
    <t xml:space="preserve">Предоставление субсидии из областного бюджета на поддержку некоммерческих организаций </t>
  </si>
  <si>
    <t>04201S0490</t>
  </si>
  <si>
    <t>Предоставление субсидий на развитие материально-технической базы редакций районных и городских газет</t>
  </si>
  <si>
    <t xml:space="preserve">Подпрограмма "Предоставление субсидий муниципальным унитарным предприятиям на возмещение нормативных затрат, связанных с оказанием ими услуг,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для граждан" </t>
  </si>
  <si>
    <t>Другие вопросы в области жилищно-коммунального хозяйства</t>
  </si>
  <si>
    <t>Предоставление субсидий юридическим лицам (за исключением субсидий государственным (муниципальным) учреждениям), индивидуальным предпринимателям,физическим лицам, оказывающим  услуги туалета общественного пользования  в городе Удомля</t>
  </si>
  <si>
    <t>0510123251</t>
  </si>
  <si>
    <t>0510223252</t>
  </si>
  <si>
    <t>0520123263</t>
  </si>
  <si>
    <t>Разработка проектно-сметной документации</t>
  </si>
  <si>
    <t>Задача "Переселение граждан из  аварийного жилищного фонда"</t>
  </si>
  <si>
    <t>Приобретение жилых помещений для предоставления гражданам, по договорам социального найма,проживающим в аварийном жилищном фонде</t>
  </si>
  <si>
    <t>0520223266</t>
  </si>
  <si>
    <t>Задача "Проведение капитального ремонта общего имущества в многоквартирных домах на территории Удомельского городского округа"</t>
  </si>
  <si>
    <t>Проведение капитального ремонта общего имущества в многоквартирных домах на территории Удомельского городского округа</t>
  </si>
  <si>
    <t>0610123075</t>
  </si>
  <si>
    <t>Задача  "Обеспечение снижения негативного воздействия от несанкционированного размещения твердых коммунальных отходов на окружающую среду"</t>
  </si>
  <si>
    <t>Подпрограмма "Организация мероприятий по охране окружающей среды в границах Удомельского городского округа"</t>
  </si>
  <si>
    <t>0710123351</t>
  </si>
  <si>
    <t>0710223352</t>
  </si>
  <si>
    <t>0710200000</t>
  </si>
  <si>
    <t>0720100000</t>
  </si>
  <si>
    <t>0720123361</t>
  </si>
  <si>
    <t>Выполнение работ по разработке проектно-сметной документации</t>
  </si>
  <si>
    <t>0720123362</t>
  </si>
  <si>
    <t>07202S0700</t>
  </si>
  <si>
    <t>0720200000</t>
  </si>
  <si>
    <t>Подпрограмма "Организация коммунального хозяйства Удомельского городского округа"</t>
  </si>
  <si>
    <t>Развитие, модернизация и капитальный ремонт объектов коммунальной инфраструктуры</t>
  </si>
  <si>
    <t>0730123371</t>
  </si>
  <si>
    <t>0730223372</t>
  </si>
  <si>
    <t>Подпрограмма "Реализация Генерального плана и Правил землепользования и застройки  на территории Удомельского городского округа "</t>
  </si>
  <si>
    <t>Задача "Внесение в ЕГРН сведений о границах населенных пунктов и территориальных зон на основании Генерального плана и Правил землепользования и застройки на территории Удомельского городского округа"</t>
  </si>
  <si>
    <t>0810123101</t>
  </si>
  <si>
    <t>Разработка материалов по описанию границ функциональных зон Ж-1; Ж-3; О-1; О-2; О-3 на  территории Удомельского городского округа на основании Правил землепользования и застройки  Удомельского городского округа</t>
  </si>
  <si>
    <t>0910111020</t>
  </si>
  <si>
    <t>0910111050</t>
  </si>
  <si>
    <t>Финансовое обеспечение мероприятий по поддержке  педагогогов- молодых специалистам</t>
  </si>
  <si>
    <t>Приобретение свидетельств, карт маршрутов на транспортные средства по регулярным и нерегулируемым маршрутам перевозок на территории Удомельского городского округа</t>
  </si>
  <si>
    <t>1010123081</t>
  </si>
  <si>
    <t>1020000000</t>
  </si>
  <si>
    <t>1020100000</t>
  </si>
  <si>
    <t xml:space="preserve">Обеспечение первичных мер пожарной безопасности на территории Удомельского городского округа </t>
  </si>
  <si>
    <t>Содержание и благоустройство видовых и памятных мест  Удомельского городского округа</t>
  </si>
  <si>
    <t>Задача "Определение потребности в обустройстве новых мест захоронения на территории города Удомля"</t>
  </si>
  <si>
    <t>1220200000</t>
  </si>
  <si>
    <t>1230123540</t>
  </si>
  <si>
    <t>1230123545</t>
  </si>
  <si>
    <t>1240000000</t>
  </si>
  <si>
    <t>Подпрограмма "Энергосбережение и повышение энергетической эффективности территории Удомельского городского округа"</t>
  </si>
  <si>
    <t>1240300000</t>
  </si>
  <si>
    <t>1240323580</t>
  </si>
  <si>
    <t>Обеспечение уличного освещения  на территории Удомельского городского округа</t>
  </si>
  <si>
    <t>1320100000</t>
  </si>
  <si>
    <t>161R300000</t>
  </si>
  <si>
    <t>Задача "Реализация  проекта "Безопасность дорожного движения" в рамках национального проекта "Безопасные и качественные автомобильные дороги"</t>
  </si>
  <si>
    <t>1610123145</t>
  </si>
  <si>
    <t>1610123155</t>
  </si>
  <si>
    <t>1610123160</t>
  </si>
  <si>
    <t>1610123165</t>
  </si>
  <si>
    <t>9940026300</t>
  </si>
  <si>
    <t>9950022600</t>
  </si>
  <si>
    <t>9950022700</t>
  </si>
  <si>
    <t xml:space="preserve"> Расходы на обеспечение деятельности муниципального казенного учреждения "Управление административно-хозяйственного обеспечения"</t>
  </si>
  <si>
    <t>9950022800</t>
  </si>
  <si>
    <t>Расходы на обеспечение деятельности муниципального казенного учреждения  "Управление по делам гражданской обороны и чрезвычайным ситуациям УГО"</t>
  </si>
  <si>
    <t>1500000000</t>
  </si>
  <si>
    <t>Расходы на реализацию программ по поддержке местных инициатив  за счет средств местного бюджета, поступлений от юридических лиц и вкладов граждан</t>
  </si>
  <si>
    <t>Задача "Благоустройство территории Удомельского городского округа в рамках реализации программы поддержки местных инициатив"</t>
  </si>
  <si>
    <t>15103S9000</t>
  </si>
  <si>
    <t>0610123080</t>
  </si>
  <si>
    <t>Организация видео-фото наблюдения на территории Удомельского  городского округа</t>
  </si>
  <si>
    <t>Разработка материалов по описанию границ населенных пуктов на основании Генерального плана Удомельского городского округа</t>
  </si>
  <si>
    <t>Подпрограмма "Реализация Генерального плана и Правил землепользования и застройки  на территории Удомельского городского округа"</t>
  </si>
  <si>
    <t>Подпрограмма "Организация газоснабжения северной части города Удомля "</t>
  </si>
  <si>
    <t>0710223353</t>
  </si>
  <si>
    <t>Экспертиза промышленной безопасности технического устройства газового оборудования</t>
  </si>
  <si>
    <t>Подпрограмма "Организация газоснабжения северной части города Удомля"</t>
  </si>
  <si>
    <t>0120421600</t>
  </si>
  <si>
    <t>Финансовое обеспечение бесплатным питанием обучающихся с ограниченными возможностями здоровья в муниципальных общеобразовательных учреждениях</t>
  </si>
  <si>
    <t>0140121270</t>
  </si>
  <si>
    <t>0140221280</t>
  </si>
  <si>
    <t>0140221300</t>
  </si>
  <si>
    <t>0120423005</t>
  </si>
  <si>
    <t>0140123010</t>
  </si>
  <si>
    <t>0140123015</t>
  </si>
  <si>
    <t>0130321250</t>
  </si>
  <si>
    <t>Подпрограмма "Развитие системы начального общего, основного общего и среднего общего образования"</t>
  </si>
  <si>
    <t>Задача "Приобретение жилых помещений для детей-сирот, детей оставшихся без попечения родителей, лиц из их числа для обеспечения их жилыми помещениями по договорам найма специализированных жилых помещений"</t>
  </si>
  <si>
    <t>Организация транспортного обслуживания населения на муниципальных маршрутах регулярных перевозок сверх минимальных социальных требований, установленных Правительством Тверской области</t>
  </si>
  <si>
    <t xml:space="preserve"> Приложение 3</t>
  </si>
  <si>
    <t xml:space="preserve"> Приложение 4</t>
  </si>
  <si>
    <t xml:space="preserve"> Приложение 5</t>
  </si>
  <si>
    <t>к решению Удомельской городской</t>
  </si>
  <si>
    <t>Расходы на реализацию предложений по обращениям, поступающим к депутатам Удомельской городской Думы</t>
  </si>
  <si>
    <t>9940026900</t>
  </si>
  <si>
    <t>9940021900</t>
  </si>
  <si>
    <t>Оснащение автобусов, осуществляющих подвоз  обучающихся и воспитанников муниципальных учреждений, необходимыми техническими средствами</t>
  </si>
  <si>
    <t xml:space="preserve"> Расходы на реализацию предложений по обращениям, поступающим к депутатам Удомельской городской Думы бюджетных учреждений</t>
  </si>
  <si>
    <t>Муниципальная программа муниципального образования Удомельский городской округ «Развитие образования Удомельского городского округа на 2022 - 2027 годы»</t>
  </si>
  <si>
    <t>Муниципальная программа муниципального образования Удомельский городской округ «Развитие культуры, спорта и молодежной политики Удомельского городского округа на 2022 - 2027 годы»</t>
  </si>
  <si>
    <t>Муниципальная программа муниципального образования Удомельский городской округ «Улучшение экологической обстановки Удомельского городского округа на 2022 - 2027 годы»</t>
  </si>
  <si>
    <t>Муниципальная программа муниципального образования Удомельский городской округ «Управление жилищным фондом Удомельского городского округа на 2022 - 2027 годы»</t>
  </si>
  <si>
    <t>Муниципальная программа муниципального образования Удомельский городской округ «Создание условий для экономического развития Удомельского городского округа на 2022 - 2027 годы»</t>
  </si>
  <si>
    <t>Муниципальная программа муниципального образования Удомельский городской округ «Управление имуществом и земельными ресурсами Удомельского городского округа на 2022 - 2027 годы»</t>
  </si>
  <si>
    <t>Муниципальная программа муниципального образования Удомельский городской округ «Комплекс мероприятий по организации коммунального и газового хозяйства Удомельского городского округа на 2022 - 2027 годы»</t>
  </si>
  <si>
    <t>Задача "Строительство  инженерных систем округа"</t>
  </si>
  <si>
    <t>Проведение капитального ремонта объектов теплоэнергетических комплексов за счет средств местного бюджета</t>
  </si>
  <si>
    <t>Муниципальная программа муниципального образования Удомельский городской округ «Территориальное планирование Удомельского городского округа на 2022 - 2027 годы»</t>
  </si>
  <si>
    <t>Муниципальная программа муниципального образования Удомельский городской округ «Развитие транспортного комплекса и дорожного хозяйства на территории Удомельского городского округа на 2022 - 2027 годы»</t>
  </si>
  <si>
    <t>Муниципальная программа муниципального образования Удомельский городской округ «Профилактика правонарушений на территории Удомельского городского округа на 2022 - 2027 годы»</t>
  </si>
  <si>
    <t>Муниципальная программа муниципального образования Удомельский городской округ «Обеспечение безопасности жизнедеятельности населения Удомельского городского округа на 2022 - 2027 годы»</t>
  </si>
  <si>
    <t>Муниципальная программа муниципального образования Удомельский городской округ «Содержание и благоустройство территории Удомельского городского округа на 2022 - 2027 годы»</t>
  </si>
  <si>
    <t>Муниципальная программа муниципального образования Удомельский городской округ «Социальная политика, поддержка и защита населения Удомельского городского округа на 2022 - 2027 годы»</t>
  </si>
  <si>
    <t>Муниципальная программа муниципального образования Удомельский городской округ «Формирование комфортной городской среды на территории Удомельского городского округа на 2018 - 2024 годы»</t>
  </si>
  <si>
    <t>Муниципальная программа муниципального образования Удомельский городской округ «Поддержка муниципальных инициатив и участия населения в осуществлении местного самоуправления на территории муниципального образования Удомельский городской округ на 2022 - 2027 годы»</t>
  </si>
  <si>
    <t>Муниципальная программа муниципального образования Удомельский городской округ «Повышение безопасности дорожного движения на территории Удомельского городского округа на 2022 - 2027 годы»</t>
  </si>
  <si>
    <t>Центральный аппарат Удомельской городской Думы</t>
  </si>
  <si>
    <t>2025 год</t>
  </si>
  <si>
    <t>Предоставление субсидий юридическим лицам (за исключением субсидий государственным (муниципальным)учреждениям), индивидуальным предпринимателям, физическим лицам, оказывающим банно-прачечные услуги для отдельной  категорий граждан в городе Удомля</t>
  </si>
  <si>
    <t xml:space="preserve"> Привлечение субъектов малого и среднего предпринимательства  и самозанятых к участию в выставках, ярмарках, конкурсах, мероприятиях, проводимых на территории Удомельского городского округа</t>
  </si>
  <si>
    <t>Проведение мероприятий, приуроченных к Дню предпринимателя в Удомельском городском округе</t>
  </si>
  <si>
    <t>Предоставление гранта в форме субсидии индивидуальным предпинимателям и самозанятым на создание или развитие собственного дела</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</si>
  <si>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на возмещение затрат за коммунальные услуги в сфере водоснабжения</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</si>
  <si>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по доставке питьевой воды населению города Удомля, не обеспеченному централизованным водоснабжением</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</si>
  <si>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регулируемую деятельность в сфере водоснабжения потребителей сельских населенных пунктов Удомельского городского округа</t>
  </si>
  <si>
    <t>Паспортизация автомобильных дорог</t>
  </si>
  <si>
    <t xml:space="preserve">Ликвидация несанкционированных мест размещения твердых коммунальных отходов </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</si>
  <si>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</si>
  <si>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</si>
  <si>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</si>
  <si>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730</t>
  </si>
  <si>
    <t>Обслуживание муниципального долга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</si>
  <si>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осуществляющим содержание  объектов канализационных очистных сооружений 3 очереди</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</si>
  <si>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холодного водоснабжения потребителям сельских населенных пунктов Удомельского городского округа, на реализацию мероприятий, направленных на улучшение качества оказания услуги холодного водоснабжения в сельских населенных пунктах</t>
  </si>
  <si>
    <t>Задача "Содержание и озеленение территории  Удомельского городского округа"</t>
  </si>
  <si>
    <t>Подпрограмма "Улучшение состояния и содержание территории  Удомельского городского округа"</t>
  </si>
  <si>
    <t>0120221240</t>
  </si>
  <si>
    <t xml:space="preserve">Финансовое обеспечение мероприятий по укреплению материально-технической базы общеобразовательных учреждений </t>
  </si>
  <si>
    <t>0120500000</t>
  </si>
  <si>
    <t>Задача «Реализация проектов в рамках программы поддержки школьных инициатив»</t>
  </si>
  <si>
    <t>1030000000</t>
  </si>
  <si>
    <t>Изготовление буклетов, баннеров по профилактике безнадзорности и правонарушений несовершеннолетних</t>
  </si>
  <si>
    <t>Задача "Работа по формированию здорового образа жизни у несовершеннолетних"</t>
  </si>
  <si>
    <t>000 01 03 00 00 00 0000 000</t>
  </si>
  <si>
    <t>000 01 05 02 01 04 0000 510</t>
  </si>
  <si>
    <t>000 01 05 02 01 04 0000 610</t>
  </si>
  <si>
    <t>03202L5990</t>
  </si>
  <si>
    <t>Задача "Обеспечение жильем молодых семей Удомельского городского округа"</t>
  </si>
  <si>
    <t>0410223220</t>
  </si>
  <si>
    <t>0410223215</t>
  </si>
  <si>
    <t>0410223210</t>
  </si>
  <si>
    <t>0410327210</t>
  </si>
  <si>
    <t>0410327220</t>
  </si>
  <si>
    <t>0410327230</t>
  </si>
  <si>
    <t>0410327250</t>
  </si>
  <si>
    <t>0410123205</t>
  </si>
  <si>
    <t>1610123185</t>
  </si>
  <si>
    <t>Подпрограмма "Профилактика безнадзорности и павонарушений несовершеннолетних в Удомельском городском округе"</t>
  </si>
  <si>
    <t>340</t>
  </si>
  <si>
    <t>Стипендии</t>
  </si>
  <si>
    <t>Бюджетные кредиты из других бюджетов бюджетной системы  Российской Федерации</t>
  </si>
  <si>
    <t>000 01 03 01 00 00 0000 700</t>
  </si>
  <si>
    <t>Привлечение бюджетных кредитов из других бюджетов бюджетной системы Российской Федерации в валюте Российской Федерации</t>
  </si>
  <si>
    <t>000 01 03 01 00 04 0500 710</t>
  </si>
  <si>
    <t>Привлечение бюджетных кредитов городскими округами из бюджета субъекта Российской Федерации, за исключением бюджетных кредитов, предоставляемых за счет федерального бюджета для погашения долговых обязательств по кредитам, полученным от кредитных организаций</t>
  </si>
  <si>
    <t>000 01 03 01 00 00 0000 800</t>
  </si>
  <si>
    <t>Погашение бюджетных кредитов, полученных из других бюджетов бюджетной системы Российской Федерации в валюте Российской Федерации</t>
  </si>
  <si>
    <t>000 01 03 01 00 04 0500 810</t>
  </si>
  <si>
    <t>Погашение бюджетных кредитов, предоставленных городским округам из бюджета субъекта Российской Федерации, за исключением бюджетных кредитов, предоставляемых за счет федерального бюджета для погашения долговых обязательств по кредитам, полученным от кредитных организаций</t>
  </si>
  <si>
    <t>Разработка проектно - сметной документации и осуществление строительного контроля</t>
  </si>
  <si>
    <t>Благоустройство парковой зоны ул. Венецианова</t>
  </si>
  <si>
    <t>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 оказывающим услуги  в городе Удомля на финансовое обеспечение затрат по приобретению специализированной техники в лизинг</t>
  </si>
  <si>
    <t>Подпрограмма "Предоставление субсидий юридическим лицам ( за исключением субсидий государственным (муниципальным) учреждениям), индивидуальным предпринимателям, физическим лицам</t>
  </si>
  <si>
    <t>01204L3041</t>
  </si>
  <si>
    <t>Капитальный ремонт и ремонт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</si>
  <si>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09101S0220</t>
  </si>
  <si>
    <t>Подготовка проектов межевания земельных участков и проведение кадастровых работ</t>
  </si>
  <si>
    <t>Задача "Социальная поддержка старшего поколения и многодетных семей, имеющих земельные участки"</t>
  </si>
  <si>
    <t>Задача "Обеспечение бесперебойного функционирования объектов коммунального хозяйства территорий Удомельского городского округа"</t>
  </si>
  <si>
    <t>Задача "Обеспечение уличного освещения населенных пунктов, расположенных на территории Удомельского городского округа"</t>
  </si>
  <si>
    <t xml:space="preserve">Организация транспортного обслуживания населения на муниципальных маршрутах регулярных перевозок по регулируемым тарифам </t>
  </si>
  <si>
    <t>Подпрограмма "Содержание, озеленение и благоустройство территории Удомельского городского округа "</t>
  </si>
  <si>
    <t>Предоставление субсидий муниципальным унитарным предприятиям  Удомельского городского округа, предоставляющим услуги теплоснабжения, водоснабжения и водоотведения потребителям сельских населенных  пунктов Удомельского городского округа в целях реализации мер по предупреждению банкротства</t>
  </si>
  <si>
    <t>012EB51790</t>
  </si>
  <si>
    <t>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t>
  </si>
  <si>
    <t>012E000000</t>
  </si>
  <si>
    <t>Задача "Реализация  проекта "Патриотическое воспитание граждан Российской Федерации" в рамках национального проекта "Образование"</t>
  </si>
  <si>
    <t>Источники финансирования дефицита местного бюджета на 2024 год  и на плановый период 2025 и 2026 годов</t>
  </si>
  <si>
    <t>на 2024 год и на плановый период 2025 и 2026 годов"</t>
  </si>
  <si>
    <t>2026 год</t>
  </si>
  <si>
    <t>Распределение бюджетных ассигнований  местного бюджета по разделам и подразделам классификации расходов бюджета на 2024 год  и на плановый период 2025 и 2026 годов</t>
  </si>
  <si>
    <t xml:space="preserve"> Распределение бюджетных ассигнований местного бюджета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на плановый период 2025 и 2026 годов</t>
  </si>
  <si>
    <t>Оплата услуг средствам массовой информации  за размещение информации и объявлений о деятельности органов местного самоуправления в радиоэфире</t>
  </si>
  <si>
    <t>Оплата услуг средствам массовой информации за размещение информации и объявлений о деятельности органов местного самоуправления в телевизионном эфире</t>
  </si>
  <si>
    <t>Задача "Повышение качества, оперативности и обеспечение стабильности и регулярности информирования населения Удомельского городского округа о деятельности органов государственной власти Тверской области, местного самоуправления Удомельского городского округа в телевизионном и радиоэфире"</t>
  </si>
  <si>
    <t>Оплата услуг средствам массовой информации за размещение информации и объявлений о деятельности органов местного самоуправления в печатных изданиях</t>
  </si>
  <si>
    <t>Приложение 7</t>
  </si>
  <si>
    <t>к решению Удомельского городской Думы</t>
  </si>
  <si>
    <t>от                              №</t>
  </si>
  <si>
    <t xml:space="preserve">"О бюджете Удомельского городского округа </t>
  </si>
  <si>
    <t>Наименование публичного нормативного обязательства</t>
  </si>
  <si>
    <t>Код строки</t>
  </si>
  <si>
    <t>Реквизиты нормативного правового акта</t>
  </si>
  <si>
    <t>Наименование</t>
  </si>
  <si>
    <t>Код расходов                       по БК</t>
  </si>
  <si>
    <t>Вид</t>
  </si>
  <si>
    <t>Дата</t>
  </si>
  <si>
    <t>Номер</t>
  </si>
  <si>
    <t>РП</t>
  </si>
  <si>
    <t>ЦСР</t>
  </si>
  <si>
    <t>1.Публичные нормативные обязательства, исполняемые за счет средств областного бюджета</t>
  </si>
  <si>
    <t>Закон Тверской области</t>
  </si>
  <si>
    <t>82-ЗО</t>
  </si>
  <si>
    <t>"О компенсации расходов на оплату жилых помещений, отопления и освещения педагогическим работникам, проживающим и работающим в сельских населенных пунктах, рабочих поселках (поселках городского типа)"</t>
  </si>
  <si>
    <t>10 03</t>
  </si>
  <si>
    <t>2.Публичные нормативные обязательства, исполняемые за счет средств  бюджета Удомельского городского округа</t>
  </si>
  <si>
    <t>Решение  Удомельской городской Думы</t>
  </si>
  <si>
    <t>"Об утверждении Положения о муниципальной службе муниципального образования Удомельский городской округ"</t>
  </si>
  <si>
    <t>10 01</t>
  </si>
  <si>
    <t>на 2024 год и плановый период 2025 и 2026 годов"</t>
  </si>
  <si>
    <t xml:space="preserve">     Общий объем бюджетных ассигнований, направляемых на исполнение публичных нормативных обязательств  Удомельского городского округа на 2024 год и на плановый период 2025 и 2026 годов</t>
  </si>
  <si>
    <t xml:space="preserve"> Приложение 8</t>
  </si>
  <si>
    <t xml:space="preserve">Думы от                      № </t>
  </si>
  <si>
    <t>N п/п</t>
  </si>
  <si>
    <t xml:space="preserve"> Наименование мероприятий</t>
  </si>
  <si>
    <t>Главный распорядитель, распорядитель бюджетных средств</t>
  </si>
  <si>
    <t>Объем финансирования, тыс.руб.</t>
  </si>
  <si>
    <t>Раздел,подраздел классификации расходов бюджета</t>
  </si>
  <si>
    <t>ФИО депутата</t>
  </si>
  <si>
    <t>1</t>
  </si>
  <si>
    <t>Управление образования  Администрации УГО, МБУ ДО ДДТ</t>
  </si>
  <si>
    <t>07 03</t>
  </si>
  <si>
    <t>Байков В.Г.</t>
  </si>
  <si>
    <t>2</t>
  </si>
  <si>
    <t>08 01</t>
  </si>
  <si>
    <t>Бреус Н.Н.</t>
  </si>
  <si>
    <t>05 02</t>
  </si>
  <si>
    <t>3</t>
  </si>
  <si>
    <t>Давыдов А.А.</t>
  </si>
  <si>
    <t>Издание книги Л.Н.Константинова</t>
  </si>
  <si>
    <t xml:space="preserve"> Управление культуры, спорта и молодежной политики Администрации УГО</t>
  </si>
  <si>
    <t>4</t>
  </si>
  <si>
    <t>Лебедев О.В.</t>
  </si>
  <si>
    <t>5</t>
  </si>
  <si>
    <t>Управление образования  Администрации УГО, МБОУ Сиговская СОШ</t>
  </si>
  <si>
    <t>07 02</t>
  </si>
  <si>
    <t>Пажетных К.А.</t>
  </si>
  <si>
    <t>6</t>
  </si>
  <si>
    <t>Серяков А.В.</t>
  </si>
  <si>
    <t>7</t>
  </si>
  <si>
    <t>Шишкин В.Р.</t>
  </si>
  <si>
    <t>Управление культуры, спорта и молодежной политики Администрации УГО,МБОУ ДО "УДШИ"</t>
  </si>
  <si>
    <t>Южакова С.Н.</t>
  </si>
  <si>
    <t>Итого:</t>
  </si>
  <si>
    <t>07 03 ДШИ</t>
  </si>
  <si>
    <t xml:space="preserve">ПЕРЕЧЕНЬ
мероприятий по обращениям, поступающим к депутатам
Удомельской городской Думы, на 2024 год </t>
  </si>
  <si>
    <t>Председатель Контрольно-счетной комиссии</t>
  </si>
  <si>
    <t>Организация выездных соревнований (футбольная секция, тренер Семенов А.А,)</t>
  </si>
  <si>
    <t>Приобретение инвентаря (футбольная секция, тренер Семенов А.А,)</t>
  </si>
  <si>
    <t>Вихрова И.Г.</t>
  </si>
  <si>
    <t>Приобретение сцены д.Мишнево</t>
  </si>
  <si>
    <t>приобретение глубинного насоса д.Мишнево</t>
  </si>
  <si>
    <t>Управление образования  Администрации УГО, МБУ ДО "Удомельская спортивная школа"</t>
  </si>
  <si>
    <t>Приобретение навесного оборудования к трактору</t>
  </si>
  <si>
    <t>Приобретение навесного оборудования для снегохода (трамбовка, нарезка лыжных трасс)</t>
  </si>
  <si>
    <t>Приобретение музыкальных инструментов (классической гитары)</t>
  </si>
  <si>
    <t>Приобретение краски</t>
  </si>
  <si>
    <t>Управление образования  Администрации УГО, МБОУ УСОШ №5</t>
  </si>
  <si>
    <t>Издание книги Д.Л.Подушкова</t>
  </si>
  <si>
    <t>Сорокин А.А.</t>
  </si>
  <si>
    <t xml:space="preserve"> Управление культуры, спорта и молодежной политики Администрации УГО, МКУК "Удомельская ЦБС"</t>
  </si>
  <si>
    <t xml:space="preserve"> Управление культуры, спорта и молодежной политики Администрации УГО,МКУК "Удомельская ЦБС"</t>
  </si>
  <si>
    <t>Приобретение телевизора Брусовский сельский филиал</t>
  </si>
  <si>
    <t>приобретение глубинного насоса д.Молдино</t>
  </si>
  <si>
    <t>Приобретение колонки и костюмов, Еремковский сельский филиал</t>
  </si>
  <si>
    <t>9</t>
  </si>
  <si>
    <t>Составление пректно-сметной документации на ремонт фасада здания</t>
  </si>
  <si>
    <t>Управление образования  Администрации УГО, МБОУ УСОШ №4</t>
  </si>
  <si>
    <t>Приобретение и установка видеокамер в рамках мероприятий по антитеррористической защищенности объекта</t>
  </si>
  <si>
    <t>Разработка материалов по описанию границ функциональных зон Р-1; Р-2; Р-4;С-1; С-2; С-3; С-4; СХ-2; СХ-3 на  территории Удомельского городского округа на основании Правил землепользования и застройки Удомельского городского округа</t>
  </si>
  <si>
    <t>Разработка материалов по описанию границ функциональных зон П-1; П-2; Т-1; Т-2; Т-3;  на  территории Удомельского городского округа на основании Правил землепользования и застройки Удомельского городского округа</t>
  </si>
  <si>
    <t>141F254240</t>
  </si>
  <si>
    <t>Создание комфортной городской среды в малых городах - победителях Всероссийского конкурса лучших проектов создания комфортной городской среды</t>
  </si>
  <si>
    <t>0410327260</t>
  </si>
  <si>
    <t>Предоставление субсидий субъектам малого и среднего предпринимательства - сельскохозяйственным кооперативам и крестьянским (фермерским) хозяйствам, реализующим молочную продукцию, на возмещение  части затрат на проведение работ по заготовке кормов</t>
  </si>
  <si>
    <t>07202L5767</t>
  </si>
  <si>
    <t>Обеспечение комплексного развития сельских территорий (современный облик сельских территорий)</t>
  </si>
  <si>
    <t>Организация транспортного обслуживания населения на муниципальном маршруте регулярных перевозок по регулируемому тарифу внутригородского транспорта</t>
  </si>
  <si>
    <t>01202L7502</t>
  </si>
  <si>
    <t>Реализация мероприятий по модернизации школьных систем образования (в части проведения капитального ремонта зданий и оснащение их оборудованием)</t>
  </si>
  <si>
    <t>021А100000</t>
  </si>
  <si>
    <t>Задача "Реализация  проекта "Культурная среда" в рамках национального проекта "Культура"</t>
  </si>
  <si>
    <t>021А155130</t>
  </si>
  <si>
    <t>Развитие сети учреждений культурно-досугового типа</t>
  </si>
  <si>
    <t>Финансовое обеспечение муниципального задания на выполнение работ муниципального бюджетного учреждения в части организации благоустройства и озеленения</t>
  </si>
  <si>
    <t>Приобретение оборудования техники для нужд муниципального бюджетного учреждения</t>
  </si>
  <si>
    <t>Поддержка обустройства мест массового отдыха населения (городских парков)</t>
  </si>
  <si>
    <t>1240321100</t>
  </si>
  <si>
    <t>Финансовое обеспечение муниципального задания на выполнение работ муниципального бюджетного учреждения в части содержания (эксплуатации) имущества, находящегося в государственной собственности</t>
  </si>
  <si>
    <t>01102S0440</t>
  </si>
  <si>
    <t>Финансовое обеспечение мероприятий капитального ремонта и укрепления материально-технической базы муниципальных общеобразовательных  учреждений</t>
  </si>
  <si>
    <t>01205S8000</t>
  </si>
  <si>
    <t>Финансовое обеспечение реализации проекта в рамках Программы поддержки школьных инициатив за счет средств бюджета УГО</t>
  </si>
  <si>
    <t>Обеспечение комплексной безопасности зданий и помещений муниципальных  учреждений в сфере молодежной политики</t>
  </si>
  <si>
    <t>12102S1450</t>
  </si>
  <si>
    <t>Подпрограмма "Содержание, озеленение и благоустройство территории Удомельского городского округа"</t>
  </si>
  <si>
    <t xml:space="preserve">Ведомственная структура расходов  местного бюджета  по главным распорядителям бюджетных средств,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 на  2024 год и на плановый период 2025 и 2026 годов                                                  </t>
  </si>
  <si>
    <t>Распределение бюджетных ассигнований по целевым статьям  (муниципальным программам и непрограммным направлениям деятельности), 
группам видов расходов, классификации расходов бюджета на 2024 год и на плановый период 2025 и 2026 годов</t>
  </si>
  <si>
    <t xml:space="preserve">Думы от                               № </t>
  </si>
  <si>
    <t xml:space="preserve">Думы от                                          № </t>
  </si>
  <si>
    <t xml:space="preserve"> от                                                 № </t>
  </si>
  <si>
    <t xml:space="preserve">от                                                 № </t>
  </si>
  <si>
    <t xml:space="preserve"> от                                                   №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</si>
</sst>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0000"/>
    <numFmt numFmtId="166" formatCode="#,##0.0"/>
  </numFmts>
  <fonts count="48" x14ac:knownFonts="1">
    <font>
      <sz val="10"/>
      <name val="Arial Cyr"/>
      <charset val="204"/>
    </font>
    <font>
      <sz val="10"/>
      <name val="Arial Cyr"/>
      <charset val="204"/>
    </font>
    <font>
      <sz val="8"/>
      <name val="Arial Cyr"/>
      <charset val="204"/>
    </font>
    <font>
      <b/>
      <sz val="10"/>
      <name val="Arial Cyr"/>
      <charset val="204"/>
    </font>
    <font>
      <b/>
      <sz val="12"/>
      <name val="Arial Cyr"/>
      <charset val="204"/>
    </font>
    <font>
      <sz val="12"/>
      <name val="Arial Cyr"/>
      <charset val="204"/>
    </font>
    <font>
      <b/>
      <sz val="14"/>
      <name val="Arial Cyr"/>
      <charset val="204"/>
    </font>
    <font>
      <sz val="14"/>
      <name val="Arial Cyr"/>
      <charset val="204"/>
    </font>
    <font>
      <sz val="11"/>
      <name val="Arial Cyr"/>
      <charset val="204"/>
    </font>
    <font>
      <b/>
      <sz val="11"/>
      <name val="Arial Cyr"/>
      <charset val="204"/>
    </font>
    <font>
      <sz val="11"/>
      <name val="Bookman Old Style"/>
      <family val="1"/>
      <charset val="204"/>
    </font>
    <font>
      <sz val="10"/>
      <name val="Arial"/>
      <family val="2"/>
      <charset val="204"/>
    </font>
    <font>
      <b/>
      <sz val="9"/>
      <name val="Arial Cyr"/>
      <charset val="204"/>
    </font>
    <font>
      <sz val="9"/>
      <name val="Arial Cyr"/>
      <charset val="204"/>
    </font>
    <font>
      <i/>
      <sz val="10"/>
      <name val="Arial Cyr"/>
      <charset val="204"/>
    </font>
    <font>
      <i/>
      <sz val="9"/>
      <name val="Arial Cyr"/>
      <charset val="204"/>
    </font>
    <font>
      <i/>
      <sz val="11"/>
      <name val="Arial"/>
      <family val="2"/>
      <charset val="204"/>
    </font>
    <font>
      <i/>
      <sz val="11"/>
      <name val="Bookman Old Style"/>
      <family val="1"/>
      <charset val="204"/>
    </font>
    <font>
      <i/>
      <sz val="11"/>
      <name val="Arial Cyr"/>
      <charset val="204"/>
    </font>
    <font>
      <b/>
      <i/>
      <sz val="11"/>
      <name val="Arial Cyr"/>
      <charset val="204"/>
    </font>
    <font>
      <b/>
      <i/>
      <sz val="10"/>
      <name val="Arial Cyr"/>
      <charset val="204"/>
    </font>
    <font>
      <b/>
      <i/>
      <sz val="11"/>
      <name val="Bookman Old Style"/>
      <family val="1"/>
      <charset val="204"/>
    </font>
    <font>
      <i/>
      <sz val="10"/>
      <name val="Arial"/>
      <family val="2"/>
      <charset val="204"/>
    </font>
    <font>
      <b/>
      <i/>
      <sz val="11"/>
      <name val="Arial"/>
      <family val="2"/>
      <charset val="204"/>
    </font>
    <font>
      <b/>
      <sz val="13"/>
      <name val="Arial Cyr"/>
      <charset val="204"/>
    </font>
    <font>
      <sz val="10"/>
      <color indexed="8"/>
      <name val="Arial"/>
      <family val="2"/>
      <charset val="204"/>
    </font>
    <font>
      <b/>
      <sz val="18"/>
      <color indexed="56"/>
      <name val="Cambria"/>
      <family val="2"/>
      <charset val="204"/>
    </font>
    <font>
      <i/>
      <sz val="10"/>
      <color indexed="8"/>
      <name val="Arial"/>
      <family val="2"/>
      <charset val="204"/>
    </font>
    <font>
      <b/>
      <i/>
      <sz val="10"/>
      <name val="Arial"/>
      <family val="2"/>
      <charset val="204"/>
    </font>
    <font>
      <b/>
      <sz val="10"/>
      <name val="Arial"/>
      <family val="2"/>
      <charset val="204"/>
    </font>
    <font>
      <b/>
      <sz val="10"/>
      <color indexed="8"/>
      <name val="Arial"/>
      <family val="2"/>
      <charset val="204"/>
    </font>
    <font>
      <b/>
      <sz val="11"/>
      <name val="Arial"/>
      <family val="2"/>
      <charset val="204"/>
    </font>
    <font>
      <i/>
      <sz val="9"/>
      <name val="Arial"/>
      <family val="2"/>
      <charset val="204"/>
    </font>
    <font>
      <sz val="9"/>
      <name val="Bookman Old Style"/>
      <family val="1"/>
      <charset val="204"/>
    </font>
    <font>
      <sz val="10"/>
      <color indexed="8"/>
      <name val="Arial"/>
      <family val="2"/>
    </font>
    <font>
      <i/>
      <sz val="10"/>
      <name val="Times New Roman"/>
      <family val="1"/>
      <charset val="204"/>
    </font>
    <font>
      <b/>
      <sz val="10"/>
      <name val="Times New Roman"/>
      <family val="1"/>
      <charset val="204"/>
    </font>
    <font>
      <sz val="10"/>
      <color indexed="64"/>
      <name val="Arial"/>
      <family val="2"/>
      <charset val="204"/>
    </font>
    <font>
      <sz val="9"/>
      <name val="Arial"/>
      <family val="2"/>
      <charset val="204"/>
    </font>
    <font>
      <sz val="10"/>
      <color rgb="FF000000"/>
      <name val="Arial"/>
      <family val="2"/>
      <charset val="204"/>
    </font>
    <font>
      <sz val="10"/>
      <color rgb="FF000000"/>
      <name val="Arial Cyr"/>
    </font>
    <font>
      <sz val="11"/>
      <color rgb="FF000000"/>
      <name val="Times New Roman"/>
      <family val="1"/>
      <charset val="204"/>
    </font>
    <font>
      <sz val="10"/>
      <color theme="1" tint="4.9989318521683403E-2"/>
      <name val="Arial Cyr"/>
      <charset val="204"/>
    </font>
    <font>
      <b/>
      <sz val="10"/>
      <color rgb="FF000000"/>
      <name val="Arial CYR"/>
    </font>
    <font>
      <i/>
      <sz val="10"/>
      <color rgb="FF000000"/>
      <name val="Arial Cyr"/>
      <charset val="204"/>
    </font>
    <font>
      <b/>
      <sz val="10"/>
      <color theme="1"/>
      <name val="Arial"/>
      <family val="2"/>
      <charset val="204"/>
    </font>
    <font>
      <sz val="12"/>
      <name val="Times New Roman"/>
      <family val="1"/>
      <charset val="204"/>
    </font>
    <font>
      <b/>
      <i/>
      <sz val="9"/>
      <name val="Arial Cyr"/>
      <charset val="204"/>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34" fillId="0" borderId="0"/>
    <xf numFmtId="0" fontId="26" fillId="0" borderId="0" applyNumberFormat="0" applyFill="0" applyBorder="0" applyAlignment="0" applyProtection="0"/>
    <xf numFmtId="0" fontId="34" fillId="0" borderId="0"/>
    <xf numFmtId="1" fontId="40" fillId="0" borderId="13">
      <alignment horizontal="center" vertical="top" shrinkToFit="1"/>
    </xf>
    <xf numFmtId="0" fontId="43" fillId="0" borderId="13">
      <alignment vertical="top" wrapText="1"/>
    </xf>
    <xf numFmtId="9" fontId="1" fillId="0" borderId="0" applyFont="0" applyFill="0" applyBorder="0" applyAlignment="0" applyProtection="0"/>
  </cellStyleXfs>
  <cellXfs count="290">
    <xf numFmtId="0" fontId="0" fillId="0" borderId="0" xfId="0"/>
    <xf numFmtId="0" fontId="0" fillId="0" borderId="1" xfId="0" applyBorder="1"/>
    <xf numFmtId="0" fontId="2" fillId="0" borderId="1" xfId="0" applyFont="1" applyBorder="1" applyAlignment="1">
      <alignment horizontal="center"/>
    </xf>
    <xf numFmtId="0" fontId="4" fillId="0" borderId="1" xfId="0" applyFont="1" applyBorder="1"/>
    <xf numFmtId="49" fontId="4" fillId="0" borderId="1" xfId="0" applyNumberFormat="1" applyFont="1" applyBorder="1" applyAlignment="1">
      <alignment horizontal="center"/>
    </xf>
    <xf numFmtId="49" fontId="3" fillId="0" borderId="1" xfId="0" applyNumberFormat="1" applyFont="1" applyBorder="1" applyAlignment="1">
      <alignment horizontal="center"/>
    </xf>
    <xf numFmtId="0" fontId="0" fillId="0" borderId="0" xfId="0" applyAlignment="1">
      <alignment horizontal="center"/>
    </xf>
    <xf numFmtId="0" fontId="2" fillId="0" borderId="0" xfId="0" applyFont="1" applyAlignment="1">
      <alignment horizontal="right"/>
    </xf>
    <xf numFmtId="0" fontId="5" fillId="0" borderId="0" xfId="0" applyFont="1"/>
    <xf numFmtId="0" fontId="6" fillId="0" borderId="1" xfId="0" applyFont="1" applyBorder="1"/>
    <xf numFmtId="0" fontId="4" fillId="0" borderId="1" xfId="0" applyFont="1" applyBorder="1" applyAlignment="1">
      <alignment wrapText="1"/>
    </xf>
    <xf numFmtId="49" fontId="5" fillId="0" borderId="1" xfId="0" applyNumberFormat="1" applyFont="1" applyBorder="1" applyAlignment="1">
      <alignment horizontal="center"/>
    </xf>
    <xf numFmtId="0" fontId="7" fillId="0" borderId="1" xfId="0" applyFont="1" applyBorder="1"/>
    <xf numFmtId="0" fontId="5" fillId="0" borderId="1" xfId="0" applyFont="1" applyBorder="1"/>
    <xf numFmtId="0" fontId="6" fillId="0" borderId="1" xfId="0" applyFont="1" applyBorder="1" applyAlignment="1">
      <alignment wrapText="1"/>
    </xf>
    <xf numFmtId="0" fontId="9" fillId="0" borderId="1" xfId="0" applyFont="1" applyBorder="1"/>
    <xf numFmtId="49" fontId="1" fillId="0" borderId="1" xfId="0" applyNumberFormat="1" applyFont="1" applyBorder="1" applyAlignment="1">
      <alignment horizontal="center"/>
    </xf>
    <xf numFmtId="49" fontId="8" fillId="0" borderId="1" xfId="0" applyNumberFormat="1" applyFont="1" applyBorder="1" applyAlignment="1">
      <alignment horizontal="center"/>
    </xf>
    <xf numFmtId="0" fontId="10" fillId="0" borderId="1" xfId="0" applyFont="1" applyBorder="1"/>
    <xf numFmtId="0" fontId="8" fillId="0" borderId="0" xfId="0" applyFont="1"/>
    <xf numFmtId="0" fontId="10" fillId="0" borderId="0" xfId="0" applyFont="1"/>
    <xf numFmtId="49" fontId="11" fillId="0" borderId="1" xfId="0" applyNumberFormat="1" applyFont="1" applyBorder="1" applyAlignment="1">
      <alignment horizontal="center"/>
    </xf>
    <xf numFmtId="0" fontId="1" fillId="0" borderId="1" xfId="0" applyFont="1" applyBorder="1" applyAlignment="1">
      <alignment wrapText="1"/>
    </xf>
    <xf numFmtId="0" fontId="14" fillId="0" borderId="1" xfId="0" applyFont="1" applyBorder="1"/>
    <xf numFmtId="0" fontId="15" fillId="0" borderId="1" xfId="0" applyFont="1" applyBorder="1"/>
    <xf numFmtId="0" fontId="13" fillId="0" borderId="1" xfId="0" applyFont="1" applyBorder="1"/>
    <xf numFmtId="0" fontId="14" fillId="0" borderId="0" xfId="0" applyFont="1"/>
    <xf numFmtId="0" fontId="16" fillId="0" borderId="1" xfId="0" applyFont="1" applyBorder="1"/>
    <xf numFmtId="49" fontId="17" fillId="0" borderId="1" xfId="0" applyNumberFormat="1" applyFont="1" applyBorder="1" applyAlignment="1">
      <alignment horizontal="center"/>
    </xf>
    <xf numFmtId="0" fontId="18" fillId="0" borderId="1" xfId="0" applyFont="1" applyBorder="1"/>
    <xf numFmtId="49" fontId="18" fillId="0" borderId="1" xfId="0" applyNumberFormat="1" applyFont="1" applyBorder="1" applyAlignment="1">
      <alignment horizontal="center"/>
    </xf>
    <xf numFmtId="49" fontId="19" fillId="0" borderId="1" xfId="0" applyNumberFormat="1" applyFont="1" applyBorder="1" applyAlignment="1">
      <alignment horizontal="center"/>
    </xf>
    <xf numFmtId="0" fontId="18" fillId="0" borderId="0" xfId="0" applyFont="1"/>
    <xf numFmtId="49" fontId="20" fillId="0" borderId="1" xfId="0" applyNumberFormat="1" applyFont="1" applyBorder="1" applyAlignment="1">
      <alignment horizontal="center"/>
    </xf>
    <xf numFmtId="49" fontId="21" fillId="0" borderId="1" xfId="0" applyNumberFormat="1" applyFont="1" applyBorder="1" applyAlignment="1">
      <alignment horizontal="center"/>
    </xf>
    <xf numFmtId="49" fontId="16" fillId="0" borderId="1" xfId="0" applyNumberFormat="1" applyFont="1" applyBorder="1" applyAlignment="1">
      <alignment horizontal="center"/>
    </xf>
    <xf numFmtId="0" fontId="22" fillId="0" borderId="0" xfId="0" applyFont="1"/>
    <xf numFmtId="0" fontId="16" fillId="0" borderId="0" xfId="0" applyFont="1"/>
    <xf numFmtId="49" fontId="23" fillId="0" borderId="1" xfId="0" applyNumberFormat="1" applyFont="1" applyBorder="1" applyAlignment="1">
      <alignment horizontal="center"/>
    </xf>
    <xf numFmtId="164" fontId="0" fillId="0" borderId="1" xfId="0" applyNumberFormat="1" applyBorder="1"/>
    <xf numFmtId="164" fontId="18" fillId="0" borderId="1" xfId="0" applyNumberFormat="1" applyFont="1" applyBorder="1"/>
    <xf numFmtId="164" fontId="1" fillId="0" borderId="1" xfId="0" applyNumberFormat="1" applyFont="1" applyBorder="1"/>
    <xf numFmtId="164" fontId="16" fillId="0" borderId="1" xfId="0" applyNumberFormat="1" applyFont="1" applyBorder="1"/>
    <xf numFmtId="164" fontId="17" fillId="0" borderId="1" xfId="0" applyNumberFormat="1" applyFont="1" applyBorder="1"/>
    <xf numFmtId="0" fontId="1" fillId="0" borderId="0" xfId="0" applyFont="1" applyAlignment="1">
      <alignment horizontal="right"/>
    </xf>
    <xf numFmtId="0" fontId="22" fillId="0" borderId="1" xfId="0" applyFont="1" applyBorder="1"/>
    <xf numFmtId="0" fontId="22" fillId="0" borderId="1" xfId="0" applyFont="1" applyBorder="1" applyAlignment="1">
      <alignment wrapText="1"/>
    </xf>
    <xf numFmtId="49" fontId="14" fillId="0" borderId="1" xfId="0" applyNumberFormat="1" applyFont="1" applyBorder="1" applyAlignment="1">
      <alignment horizontal="center"/>
    </xf>
    <xf numFmtId="0" fontId="14" fillId="0" borderId="1" xfId="0" applyFont="1" applyBorder="1" applyAlignment="1">
      <alignment wrapText="1"/>
    </xf>
    <xf numFmtId="0" fontId="9" fillId="0" borderId="1" xfId="0" applyFont="1" applyBorder="1" applyAlignment="1">
      <alignment wrapText="1"/>
    </xf>
    <xf numFmtId="0" fontId="16" fillId="0" borderId="1" xfId="0" applyFont="1" applyBorder="1" applyAlignment="1">
      <alignment wrapText="1"/>
    </xf>
    <xf numFmtId="0" fontId="11" fillId="0" borderId="1" xfId="0" applyFont="1" applyBorder="1"/>
    <xf numFmtId="49" fontId="22" fillId="0" borderId="1" xfId="0" applyNumberFormat="1" applyFont="1" applyBorder="1" applyAlignment="1">
      <alignment horizontal="center"/>
    </xf>
    <xf numFmtId="0" fontId="3" fillId="0" borderId="1" xfId="0" applyFont="1" applyBorder="1" applyAlignment="1">
      <alignment wrapText="1"/>
    </xf>
    <xf numFmtId="0" fontId="25" fillId="0" borderId="0" xfId="0" applyFont="1" applyAlignment="1">
      <alignment horizontal="left" vertical="center" wrapText="1"/>
    </xf>
    <xf numFmtId="0" fontId="25" fillId="0" borderId="3" xfId="0" applyFont="1" applyBorder="1" applyAlignment="1">
      <alignment horizontal="left" vertical="center" wrapText="1"/>
    </xf>
    <xf numFmtId="49" fontId="1" fillId="0" borderId="2" xfId="0" applyNumberFormat="1" applyFont="1" applyBorder="1" applyAlignment="1">
      <alignment horizontal="center"/>
    </xf>
    <xf numFmtId="49" fontId="11" fillId="0" borderId="2" xfId="0" applyNumberFormat="1" applyFont="1" applyBorder="1" applyAlignment="1">
      <alignment horizontal="center"/>
    </xf>
    <xf numFmtId="164" fontId="22" fillId="0" borderId="1" xfId="0" applyNumberFormat="1" applyFont="1" applyBorder="1"/>
    <xf numFmtId="164" fontId="9" fillId="0" borderId="1" xfId="0" applyNumberFormat="1" applyFont="1" applyBorder="1"/>
    <xf numFmtId="0" fontId="27" fillId="0" borderId="1" xfId="0" applyFont="1" applyBorder="1" applyAlignment="1">
      <alignment horizontal="left" vertical="center" wrapText="1"/>
    </xf>
    <xf numFmtId="164" fontId="20" fillId="0" borderId="1" xfId="0" applyNumberFormat="1" applyFont="1" applyBorder="1"/>
    <xf numFmtId="164" fontId="29" fillId="0" borderId="1" xfId="0" applyNumberFormat="1" applyFont="1" applyBorder="1"/>
    <xf numFmtId="0" fontId="30" fillId="0" borderId="1" xfId="0" applyFont="1" applyBorder="1" applyAlignment="1">
      <alignment horizontal="left" vertical="center" wrapText="1"/>
    </xf>
    <xf numFmtId="0" fontId="29" fillId="0" borderId="1" xfId="0" applyFont="1" applyBorder="1" applyAlignment="1">
      <alignment wrapText="1"/>
    </xf>
    <xf numFmtId="164" fontId="31" fillId="0" borderId="1" xfId="0" applyNumberFormat="1" applyFont="1" applyBorder="1"/>
    <xf numFmtId="0" fontId="27" fillId="0" borderId="0" xfId="0" applyFont="1" applyAlignment="1">
      <alignment horizontal="left" vertical="center" wrapText="1"/>
    </xf>
    <xf numFmtId="0" fontId="8" fillId="0" borderId="1" xfId="0" applyFont="1" applyBorder="1"/>
    <xf numFmtId="0" fontId="13" fillId="0" borderId="0" xfId="0" applyFont="1"/>
    <xf numFmtId="0" fontId="13" fillId="0" borderId="1" xfId="0" applyFont="1" applyBorder="1" applyAlignment="1">
      <alignment horizontal="center"/>
    </xf>
    <xf numFmtId="0" fontId="32" fillId="0" borderId="1" xfId="0" applyFont="1" applyBorder="1"/>
    <xf numFmtId="0" fontId="33" fillId="0" borderId="1" xfId="0" applyFont="1" applyBorder="1"/>
    <xf numFmtId="49" fontId="11" fillId="0" borderId="4" xfId="0" applyNumberFormat="1" applyFont="1" applyBorder="1" applyAlignment="1">
      <alignment horizontal="center"/>
    </xf>
    <xf numFmtId="49" fontId="29" fillId="0" borderId="1" xfId="0" applyNumberFormat="1" applyFont="1" applyBorder="1" applyAlignment="1">
      <alignment horizontal="center"/>
    </xf>
    <xf numFmtId="165" fontId="11" fillId="0" borderId="1" xfId="1" applyNumberFormat="1" applyFont="1" applyBorder="1" applyAlignment="1">
      <alignment horizontal="center"/>
    </xf>
    <xf numFmtId="165" fontId="22" fillId="0" borderId="1" xfId="1" applyNumberFormat="1" applyFont="1" applyBorder="1" applyAlignment="1">
      <alignment horizontal="center"/>
    </xf>
    <xf numFmtId="165" fontId="29" fillId="0" borderId="1" xfId="1" applyNumberFormat="1" applyFont="1" applyBorder="1" applyAlignment="1">
      <alignment horizontal="center"/>
    </xf>
    <xf numFmtId="49" fontId="35" fillId="0" borderId="1" xfId="0" applyNumberFormat="1" applyFont="1" applyBorder="1" applyAlignment="1">
      <alignment horizontal="center"/>
    </xf>
    <xf numFmtId="49" fontId="36" fillId="0" borderId="1" xfId="0" applyNumberFormat="1" applyFont="1" applyBorder="1" applyAlignment="1">
      <alignment horizontal="center"/>
    </xf>
    <xf numFmtId="165" fontId="25" fillId="0" borderId="1" xfId="3" applyNumberFormat="1" applyFont="1" applyBorder="1" applyAlignment="1">
      <alignment horizontal="center"/>
    </xf>
    <xf numFmtId="165" fontId="37" fillId="0" borderId="1" xfId="1" applyNumberFormat="1" applyFont="1" applyBorder="1" applyAlignment="1">
      <alignment horizontal="center"/>
    </xf>
    <xf numFmtId="49" fontId="28" fillId="0" borderId="1" xfId="0" applyNumberFormat="1" applyFont="1" applyBorder="1" applyAlignment="1">
      <alignment horizontal="center"/>
    </xf>
    <xf numFmtId="49" fontId="0" fillId="0" borderId="1" xfId="0" applyNumberFormat="1" applyBorder="1" applyAlignment="1">
      <alignment horizontal="center"/>
    </xf>
    <xf numFmtId="165" fontId="30" fillId="0" borderId="1" xfId="3" applyNumberFormat="1" applyFont="1" applyBorder="1" applyAlignment="1">
      <alignment horizontal="center"/>
    </xf>
    <xf numFmtId="0" fontId="30" fillId="0" borderId="3" xfId="0" applyFont="1" applyBorder="1" applyAlignment="1">
      <alignment horizontal="left" vertical="center" wrapText="1"/>
    </xf>
    <xf numFmtId="0" fontId="2" fillId="0" borderId="0" xfId="0" applyFont="1" applyAlignment="1">
      <alignment horizontal="left" indent="16"/>
    </xf>
    <xf numFmtId="0" fontId="0" fillId="0" borderId="0" xfId="0" applyAlignment="1">
      <alignment horizontal="left" indent="16"/>
    </xf>
    <xf numFmtId="0" fontId="2" fillId="0" borderId="0" xfId="0" applyFont="1" applyAlignment="1">
      <alignment horizontal="left" indent="22"/>
    </xf>
    <xf numFmtId="0" fontId="2" fillId="0" borderId="0" xfId="0" applyFont="1" applyAlignment="1">
      <alignment horizontal="left" indent="19"/>
    </xf>
    <xf numFmtId="0" fontId="0" fillId="0" borderId="0" xfId="0" applyAlignment="1">
      <alignment horizontal="left" indent="19"/>
    </xf>
    <xf numFmtId="49" fontId="0" fillId="0" borderId="2" xfId="0" applyNumberFormat="1" applyBorder="1" applyAlignment="1">
      <alignment horizontal="center"/>
    </xf>
    <xf numFmtId="0" fontId="12" fillId="0" borderId="1" xfId="0" applyFont="1" applyBorder="1"/>
    <xf numFmtId="164" fontId="4" fillId="0" borderId="1" xfId="0" applyNumberFormat="1" applyFont="1" applyBorder="1"/>
    <xf numFmtId="164" fontId="14" fillId="0" borderId="1" xfId="0" applyNumberFormat="1" applyFont="1" applyBorder="1"/>
    <xf numFmtId="164" fontId="11" fillId="0" borderId="1" xfId="0" applyNumberFormat="1" applyFont="1" applyBorder="1"/>
    <xf numFmtId="164" fontId="24" fillId="0" borderId="1" xfId="0" applyNumberFormat="1" applyFont="1" applyBorder="1"/>
    <xf numFmtId="164" fontId="3" fillId="0" borderId="1" xfId="0" applyNumberFormat="1" applyFont="1" applyBorder="1"/>
    <xf numFmtId="0" fontId="11" fillId="0" borderId="1" xfId="0" applyFont="1" applyBorder="1" applyAlignment="1">
      <alignment wrapText="1"/>
    </xf>
    <xf numFmtId="0" fontId="25" fillId="0" borderId="1" xfId="0" applyFont="1" applyBorder="1" applyAlignment="1">
      <alignment horizontal="left" vertical="center" wrapText="1"/>
    </xf>
    <xf numFmtId="0" fontId="0" fillId="0" borderId="1" xfId="0" applyBorder="1" applyAlignment="1">
      <alignment wrapText="1"/>
    </xf>
    <xf numFmtId="49" fontId="0" fillId="0" borderId="1" xfId="0" applyNumberFormat="1" applyBorder="1" applyAlignment="1">
      <alignment horizontal="left"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164" fontId="0" fillId="0" borderId="0" xfId="0" applyNumberFormat="1"/>
    <xf numFmtId="0" fontId="11" fillId="0" borderId="8" xfId="0" applyFont="1" applyBorder="1" applyAlignment="1">
      <alignment wrapText="1"/>
    </xf>
    <xf numFmtId="165" fontId="25" fillId="0" borderId="4" xfId="3" applyNumberFormat="1" applyFont="1" applyBorder="1" applyAlignment="1">
      <alignment horizontal="center"/>
    </xf>
    <xf numFmtId="49" fontId="1" fillId="0" borderId="4" xfId="0" applyNumberFormat="1" applyFont="1" applyBorder="1" applyAlignment="1">
      <alignment horizontal="center"/>
    </xf>
    <xf numFmtId="164" fontId="1" fillId="0" borderId="4" xfId="0" applyNumberFormat="1" applyFont="1" applyBorder="1"/>
    <xf numFmtId="0" fontId="11" fillId="0" borderId="0" xfId="0" applyFont="1" applyAlignment="1">
      <alignment wrapText="1"/>
    </xf>
    <xf numFmtId="0" fontId="5" fillId="0" borderId="0" xfId="0" applyFont="1" applyAlignment="1">
      <alignment horizontal="center" wrapText="1"/>
    </xf>
    <xf numFmtId="0" fontId="0" fillId="0" borderId="0" xfId="0" applyAlignment="1">
      <alignment horizontal="center" wrapText="1"/>
    </xf>
    <xf numFmtId="0" fontId="0" fillId="0" borderId="0" xfId="0" applyAlignment="1">
      <alignment horizontal="left" indent="14"/>
    </xf>
    <xf numFmtId="0" fontId="2" fillId="0" borderId="0" xfId="0" applyFont="1" applyAlignment="1">
      <alignment horizontal="center"/>
    </xf>
    <xf numFmtId="166" fontId="1" fillId="0" borderId="1" xfId="0" applyNumberFormat="1" applyFont="1" applyBorder="1"/>
    <xf numFmtId="0" fontId="1" fillId="0" borderId="0" xfId="0" applyFont="1"/>
    <xf numFmtId="0" fontId="15" fillId="0" borderId="1" xfId="0" applyFont="1" applyBorder="1" applyAlignment="1">
      <alignment wrapText="1"/>
    </xf>
    <xf numFmtId="0" fontId="38" fillId="0" borderId="0" xfId="0" applyFont="1" applyAlignment="1">
      <alignment wrapText="1"/>
    </xf>
    <xf numFmtId="166" fontId="3" fillId="0" borderId="1" xfId="0" applyNumberFormat="1" applyFont="1" applyBorder="1"/>
    <xf numFmtId="0" fontId="12" fillId="0" borderId="1" xfId="0" applyFont="1" applyBorder="1" applyAlignment="1">
      <alignment wrapText="1"/>
    </xf>
    <xf numFmtId="166" fontId="14" fillId="0" borderId="1" xfId="0" applyNumberFormat="1" applyFont="1" applyBorder="1"/>
    <xf numFmtId="0" fontId="13" fillId="0" borderId="2" xfId="0" applyFont="1" applyBorder="1"/>
    <xf numFmtId="0" fontId="38" fillId="0" borderId="1" xfId="0" applyFont="1" applyBorder="1" applyAlignment="1">
      <alignment wrapText="1"/>
    </xf>
    <xf numFmtId="0" fontId="30" fillId="0" borderId="10" xfId="0" applyFont="1" applyBorder="1" applyAlignment="1">
      <alignment horizontal="left" vertical="center" wrapText="1"/>
    </xf>
    <xf numFmtId="0" fontId="39" fillId="0" borderId="0" xfId="0" applyFont="1" applyAlignment="1">
      <alignment vertical="justify" wrapText="1"/>
    </xf>
    <xf numFmtId="0" fontId="39" fillId="0" borderId="0" xfId="0" applyFont="1" applyAlignment="1">
      <alignment wrapText="1"/>
    </xf>
    <xf numFmtId="0" fontId="11" fillId="0" borderId="1" xfId="0" applyFont="1" applyBorder="1" applyAlignment="1">
      <alignment horizontal="center"/>
    </xf>
    <xf numFmtId="0" fontId="11" fillId="0" borderId="0" xfId="0" applyFont="1"/>
    <xf numFmtId="0" fontId="2" fillId="0" borderId="0" xfId="0" applyFont="1" applyAlignment="1">
      <alignment horizontal="left" indent="18"/>
    </xf>
    <xf numFmtId="0" fontId="0" fillId="0" borderId="8" xfId="0" applyBorder="1" applyAlignment="1">
      <alignment wrapText="1"/>
    </xf>
    <xf numFmtId="1" fontId="40" fillId="0" borderId="1" xfId="4" applyBorder="1" applyAlignment="1">
      <alignment horizontal="center" shrinkToFit="1"/>
    </xf>
    <xf numFmtId="0" fontId="39" fillId="0" borderId="1" xfId="0" applyFont="1" applyBorder="1" applyAlignment="1">
      <alignment wrapText="1"/>
    </xf>
    <xf numFmtId="49" fontId="41" fillId="0" borderId="14" xfId="4" applyNumberFormat="1" applyFont="1" applyBorder="1" applyAlignment="1">
      <alignment horizontal="center" shrinkToFit="1"/>
    </xf>
    <xf numFmtId="0" fontId="42" fillId="0" borderId="1" xfId="0" applyFont="1" applyBorder="1"/>
    <xf numFmtId="49" fontId="11" fillId="0" borderId="1" xfId="0" applyNumberFormat="1" applyFont="1" applyBorder="1" applyAlignment="1">
      <alignment horizontal="center" wrapText="1"/>
    </xf>
    <xf numFmtId="0" fontId="0" fillId="0" borderId="0" xfId="0" applyAlignment="1">
      <alignment wrapText="1"/>
    </xf>
    <xf numFmtId="49" fontId="11" fillId="0" borderId="1" xfId="1" applyNumberFormat="1" applyFont="1" applyBorder="1" applyAlignment="1">
      <alignment horizontal="center"/>
    </xf>
    <xf numFmtId="49" fontId="40" fillId="0" borderId="1" xfId="4" applyNumberFormat="1" applyBorder="1" applyAlignment="1">
      <alignment horizontal="center" wrapText="1" shrinkToFit="1"/>
    </xf>
    <xf numFmtId="49" fontId="40" fillId="0" borderId="14" xfId="4" applyNumberFormat="1" applyBorder="1" applyAlignment="1">
      <alignment horizontal="center" shrinkToFit="1"/>
    </xf>
    <xf numFmtId="0" fontId="0" fillId="0" borderId="1" xfId="0" applyBorder="1" applyAlignment="1">
      <alignment horizontal="center" wrapText="1"/>
    </xf>
    <xf numFmtId="49" fontId="40" fillId="0" borderId="15" xfId="4" applyNumberFormat="1" applyBorder="1" applyAlignment="1">
      <alignment horizontal="center" shrinkToFit="1"/>
    </xf>
    <xf numFmtId="1" fontId="44" fillId="0" borderId="1" xfId="4" applyFont="1" applyBorder="1" applyAlignment="1">
      <alignment horizontal="center" shrinkToFit="1"/>
    </xf>
    <xf numFmtId="0" fontId="45" fillId="0" borderId="1" xfId="0" applyFont="1" applyBorder="1" applyAlignment="1">
      <alignment wrapText="1"/>
    </xf>
    <xf numFmtId="0" fontId="45" fillId="0" borderId="1" xfId="0" applyFont="1" applyBorder="1" applyAlignment="1">
      <alignment vertical="top" wrapText="1"/>
    </xf>
    <xf numFmtId="0" fontId="0" fillId="0" borderId="1" xfId="0" applyBorder="1" applyAlignment="1">
      <alignment horizontal="center"/>
    </xf>
    <xf numFmtId="164" fontId="46" fillId="0" borderId="0" xfId="0" applyNumberFormat="1" applyFont="1"/>
    <xf numFmtId="0" fontId="46" fillId="0" borderId="0" xfId="0" applyFont="1"/>
    <xf numFmtId="0" fontId="3" fillId="0" borderId="1" xfId="0" applyFont="1" applyBorder="1"/>
    <xf numFmtId="2" fontId="0" fillId="0" borderId="1" xfId="0" applyNumberFormat="1" applyBorder="1"/>
    <xf numFmtId="0" fontId="11" fillId="0" borderId="0" xfId="0" applyFont="1" applyAlignment="1">
      <alignment horizontal="justify" vertical="center"/>
    </xf>
    <xf numFmtId="164" fontId="16" fillId="0" borderId="0" xfId="0" applyNumberFormat="1" applyFont="1"/>
    <xf numFmtId="9" fontId="1" fillId="0" borderId="1" xfId="6" applyFont="1" applyBorder="1" applyAlignment="1">
      <alignment horizontal="center"/>
    </xf>
    <xf numFmtId="9" fontId="11" fillId="0" borderId="1" xfId="6" applyFont="1" applyBorder="1" applyAlignment="1">
      <alignment horizontal="center" wrapText="1"/>
    </xf>
    <xf numFmtId="9" fontId="11" fillId="0" borderId="1" xfId="6" applyFont="1" applyBorder="1" applyAlignment="1">
      <alignment horizontal="center"/>
    </xf>
    <xf numFmtId="9" fontId="25" fillId="0" borderId="1" xfId="6" applyFont="1" applyFill="1" applyBorder="1" applyAlignment="1">
      <alignment horizontal="left" vertical="center" wrapText="1"/>
    </xf>
    <xf numFmtId="9" fontId="16" fillId="0" borderId="0" xfId="6" applyFont="1"/>
    <xf numFmtId="0" fontId="2" fillId="0" borderId="0" xfId="0" applyFont="1" applyAlignment="1">
      <alignment horizontal="left" indent="14"/>
    </xf>
    <xf numFmtId="49" fontId="12" fillId="0" borderId="1" xfId="0" applyNumberFormat="1" applyFont="1" applyBorder="1" applyAlignment="1">
      <alignment horizontal="center"/>
    </xf>
    <xf numFmtId="0" fontId="47" fillId="0" borderId="1" xfId="0" applyFont="1" applyBorder="1" applyAlignment="1">
      <alignment wrapText="1"/>
    </xf>
    <xf numFmtId="49" fontId="15" fillId="0" borderId="1" xfId="0" applyNumberFormat="1" applyFont="1" applyBorder="1" applyAlignment="1">
      <alignment horizontal="center"/>
    </xf>
    <xf numFmtId="49" fontId="13" fillId="0" borderId="1" xfId="0" applyNumberFormat="1" applyFont="1" applyBorder="1" applyAlignment="1">
      <alignment horizontal="center"/>
    </xf>
    <xf numFmtId="164" fontId="9" fillId="0" borderId="1" xfId="0" applyNumberFormat="1" applyFont="1" applyBorder="1" applyAlignment="1">
      <alignment horizontal="right"/>
    </xf>
    <xf numFmtId="164" fontId="9" fillId="0" borderId="1" xfId="0" applyNumberFormat="1" applyFont="1" applyBorder="1" applyAlignment="1">
      <alignment horizontal="center"/>
    </xf>
    <xf numFmtId="49" fontId="39" fillId="0" borderId="1" xfId="0" applyNumberFormat="1" applyFont="1" applyBorder="1" applyAlignment="1">
      <alignment horizontal="center"/>
    </xf>
    <xf numFmtId="0" fontId="0" fillId="0" borderId="1" xfId="0" applyBorder="1" applyAlignment="1">
      <alignment wrapText="1"/>
    </xf>
    <xf numFmtId="0" fontId="0" fillId="0" borderId="0" xfId="0"/>
    <xf numFmtId="0" fontId="0" fillId="0" borderId="0" xfId="0"/>
    <xf numFmtId="0" fontId="0" fillId="0" borderId="1" xfId="0" applyBorder="1" applyAlignment="1">
      <alignment wrapText="1"/>
    </xf>
    <xf numFmtId="0" fontId="0" fillId="0" borderId="1" xfId="0" applyBorder="1" applyAlignment="1">
      <alignment wrapText="1"/>
    </xf>
    <xf numFmtId="0" fontId="5" fillId="0" borderId="0" xfId="0" applyFont="1" applyAlignment="1">
      <alignment horizontal="center" wrapText="1"/>
    </xf>
    <xf numFmtId="0" fontId="0" fillId="0" borderId="2" xfId="0" applyBorder="1" applyAlignment="1">
      <alignment wrapText="1"/>
    </xf>
    <xf numFmtId="0" fontId="0" fillId="0" borderId="4" xfId="0" applyBorder="1" applyAlignment="1">
      <alignment wrapText="1"/>
    </xf>
    <xf numFmtId="0" fontId="0" fillId="0" borderId="1" xfId="0"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0" fontId="0" fillId="0" borderId="0" xfId="0"/>
    <xf numFmtId="0" fontId="2" fillId="0" borderId="0" xfId="0" applyFont="1" applyAlignment="1">
      <alignment horizontal="left" indent="21"/>
    </xf>
    <xf numFmtId="0" fontId="0" fillId="0" borderId="0" xfId="0" applyAlignment="1">
      <alignment horizontal="left" indent="21"/>
    </xf>
    <xf numFmtId="0" fontId="0" fillId="0" borderId="0" xfId="0" applyAlignment="1"/>
    <xf numFmtId="0" fontId="6" fillId="0" borderId="0" xfId="0" applyFont="1" applyAlignment="1">
      <alignment horizontal="center" wrapText="1"/>
    </xf>
    <xf numFmtId="0" fontId="6" fillId="0" borderId="0" xfId="0" applyFont="1"/>
    <xf numFmtId="0" fontId="0" fillId="0" borderId="6" xfId="0" applyBorder="1" applyAlignment="1">
      <alignment horizontal="center" wrapText="1"/>
    </xf>
    <xf numFmtId="0" fontId="25" fillId="0" borderId="1" xfId="0" applyFont="1" applyFill="1" applyBorder="1" applyAlignment="1">
      <alignment horizontal="left" vertical="center" wrapText="1"/>
    </xf>
    <xf numFmtId="49" fontId="0" fillId="0" borderId="1" xfId="0" applyNumberFormat="1" applyFont="1" applyBorder="1" applyAlignment="1">
      <alignment horizontal="center"/>
    </xf>
    <xf numFmtId="0" fontId="0" fillId="0" borderId="1" xfId="0" applyFont="1" applyBorder="1" applyAlignment="1">
      <alignment wrapText="1"/>
    </xf>
    <xf numFmtId="14" fontId="0" fillId="0" borderId="1" xfId="0" applyNumberFormat="1" applyFont="1" applyBorder="1" applyAlignment="1">
      <alignment horizontal="right" wrapText="1"/>
    </xf>
    <xf numFmtId="164" fontId="0" fillId="0" borderId="1" xfId="0" applyNumberFormat="1" applyFont="1" applyFill="1" applyBorder="1"/>
    <xf numFmtId="0" fontId="3" fillId="0" borderId="0" xfId="0" applyFont="1" applyBorder="1"/>
    <xf numFmtId="49" fontId="3" fillId="0" borderId="0" xfId="0" applyNumberFormat="1" applyFont="1" applyBorder="1" applyAlignment="1">
      <alignment horizontal="center"/>
    </xf>
    <xf numFmtId="0" fontId="11" fillId="0" borderId="0" xfId="0" applyFont="1" applyBorder="1" applyAlignment="1">
      <alignment wrapText="1"/>
    </xf>
    <xf numFmtId="164" fontId="1" fillId="0" borderId="0" xfId="0" applyNumberFormat="1" applyFont="1" applyBorder="1"/>
    <xf numFmtId="49" fontId="1" fillId="0" borderId="0" xfId="0" applyNumberFormat="1" applyFont="1" applyBorder="1" applyAlignment="1">
      <alignment horizontal="center"/>
    </xf>
    <xf numFmtId="0" fontId="25" fillId="0" borderId="0" xfId="0" applyFont="1" applyFill="1" applyBorder="1" applyAlignment="1">
      <alignment horizontal="left" vertical="center" wrapText="1"/>
    </xf>
    <xf numFmtId="164" fontId="1" fillId="0" borderId="0" xfId="0" applyNumberFormat="1" applyFont="1" applyBorder="1" applyAlignment="1">
      <alignment horizontal="center"/>
    </xf>
    <xf numFmtId="0" fontId="2" fillId="0" borderId="0" xfId="0" applyFont="1" applyAlignment="1">
      <alignment horizontal="left" indent="26"/>
    </xf>
    <xf numFmtId="0" fontId="0" fillId="0" borderId="0" xfId="0" applyAlignment="1">
      <alignment horizontal="left" indent="30"/>
    </xf>
    <xf numFmtId="0" fontId="0" fillId="0" borderId="0" xfId="0" applyAlignment="1">
      <alignment horizontal="left" indent="26"/>
    </xf>
    <xf numFmtId="0" fontId="0" fillId="0" borderId="1" xfId="0" applyBorder="1" applyAlignment="1">
      <alignment horizontal="center" vertical="center" wrapText="1"/>
    </xf>
    <xf numFmtId="0" fontId="11" fillId="0" borderId="1" xfId="0" applyFont="1" applyFill="1" applyBorder="1" applyAlignment="1">
      <alignment wrapText="1"/>
    </xf>
    <xf numFmtId="164" fontId="11" fillId="0" borderId="2" xfId="0" applyNumberFormat="1" applyFont="1" applyBorder="1" applyAlignment="1">
      <alignment wrapText="1"/>
    </xf>
    <xf numFmtId="164" fontId="11" fillId="0" borderId="1" xfId="0" applyNumberFormat="1" applyFont="1" applyBorder="1" applyAlignment="1">
      <alignment wrapText="1"/>
    </xf>
    <xf numFmtId="164" fontId="11" fillId="0" borderId="1" xfId="0" applyNumberFormat="1" applyFont="1" applyFill="1" applyBorder="1" applyAlignment="1">
      <alignment wrapText="1"/>
    </xf>
    <xf numFmtId="49" fontId="11" fillId="0" borderId="1" xfId="0" applyNumberFormat="1" applyFont="1" applyFill="1" applyBorder="1" applyAlignment="1">
      <alignment horizontal="center" vertical="center"/>
    </xf>
    <xf numFmtId="164" fontId="11" fillId="0" borderId="1" xfId="0" applyNumberFormat="1" applyFont="1" applyFill="1" applyBorder="1"/>
    <xf numFmtId="164" fontId="0" fillId="0" borderId="1" xfId="0" applyNumberFormat="1" applyFill="1" applyBorder="1" applyAlignment="1">
      <alignment vertical="center" wrapText="1"/>
    </xf>
    <xf numFmtId="0" fontId="0" fillId="0" borderId="0" xfId="0" applyBorder="1"/>
    <xf numFmtId="0" fontId="0" fillId="0" borderId="8" xfId="0" applyBorder="1"/>
    <xf numFmtId="164" fontId="11" fillId="0" borderId="0" xfId="0" applyNumberFormat="1" applyFont="1" applyFill="1" applyBorder="1"/>
    <xf numFmtId="164" fontId="11" fillId="0" borderId="8" xfId="0" applyNumberFormat="1" applyFont="1" applyFill="1" applyBorder="1"/>
    <xf numFmtId="49" fontId="11" fillId="0" borderId="2" xfId="0" applyNumberFormat="1" applyFont="1" applyBorder="1" applyAlignment="1">
      <alignment horizontal="center" vertical="center" wrapText="1"/>
    </xf>
    <xf numFmtId="164" fontId="0" fillId="0" borderId="2" xfId="0" applyNumberFormat="1" applyBorder="1" applyAlignment="1">
      <alignment vertical="center" wrapText="1"/>
    </xf>
    <xf numFmtId="164" fontId="11" fillId="0" borderId="2" xfId="0" applyNumberFormat="1" applyFont="1" applyFill="1" applyBorder="1" applyAlignment="1">
      <alignment horizontal="left" wrapText="1"/>
    </xf>
    <xf numFmtId="164" fontId="0" fillId="0" borderId="2" xfId="0" applyNumberFormat="1" applyBorder="1" applyAlignment="1">
      <alignment horizontal="center" vertical="center" wrapText="1"/>
    </xf>
    <xf numFmtId="49" fontId="11" fillId="0" borderId="2" xfId="0" applyNumberFormat="1" applyFont="1" applyBorder="1" applyAlignment="1">
      <alignment horizontal="center" vertical="center"/>
    </xf>
    <xf numFmtId="164" fontId="0" fillId="0" borderId="2" xfId="0" applyNumberFormat="1" applyFill="1" applyBorder="1" applyAlignment="1">
      <alignment vertical="center" wrapText="1"/>
    </xf>
    <xf numFmtId="0" fontId="0" fillId="0" borderId="2" xfId="0" applyBorder="1" applyAlignment="1">
      <alignment horizontal="center" vertical="center" wrapText="1"/>
    </xf>
    <xf numFmtId="0" fontId="0" fillId="0" borderId="1" xfId="0" applyBorder="1" applyAlignment="1">
      <alignment wrapText="1"/>
    </xf>
    <xf numFmtId="0" fontId="0" fillId="0" borderId="1" xfId="0" applyBorder="1" applyAlignment="1">
      <alignment wrapText="1"/>
    </xf>
    <xf numFmtId="0" fontId="0" fillId="0" borderId="0" xfId="0"/>
    <xf numFmtId="0" fontId="0" fillId="0" borderId="0" xfId="0"/>
    <xf numFmtId="0" fontId="0" fillId="0" borderId="0" xfId="0"/>
    <xf numFmtId="0" fontId="0" fillId="0" borderId="0" xfId="0"/>
    <xf numFmtId="0" fontId="25" fillId="0" borderId="0" xfId="0" applyFont="1" applyBorder="1" applyAlignment="1">
      <alignment horizontal="left" vertical="center" wrapText="1"/>
    </xf>
    <xf numFmtId="1" fontId="40" fillId="0" borderId="1" xfId="4" applyNumberFormat="1" applyFill="1" applyBorder="1" applyAlignment="1" applyProtection="1">
      <alignment horizontal="center" shrinkToFit="1"/>
    </xf>
    <xf numFmtId="49" fontId="1" fillId="0" borderId="1" xfId="0" applyNumberFormat="1" applyFont="1" applyFill="1" applyBorder="1" applyAlignment="1">
      <alignment horizontal="center"/>
    </xf>
    <xf numFmtId="164" fontId="1" fillId="0" borderId="1" xfId="0" applyNumberFormat="1" applyFont="1" applyFill="1" applyBorder="1"/>
    <xf numFmtId="49" fontId="0" fillId="0" borderId="1" xfId="0" applyNumberFormat="1" applyFont="1" applyFill="1" applyBorder="1" applyAlignment="1">
      <alignment horizontal="center"/>
    </xf>
    <xf numFmtId="0" fontId="0" fillId="0" borderId="1" xfId="0" applyBorder="1" applyAlignment="1">
      <alignment wrapText="1"/>
    </xf>
    <xf numFmtId="0" fontId="0" fillId="0" borderId="0" xfId="0"/>
    <xf numFmtId="49" fontId="0" fillId="0" borderId="2" xfId="0" applyNumberFormat="1" applyFont="1" applyBorder="1" applyAlignment="1">
      <alignment horizontal="center"/>
    </xf>
    <xf numFmtId="164" fontId="10" fillId="0" borderId="0" xfId="0" applyNumberFormat="1" applyFont="1"/>
    <xf numFmtId="0" fontId="0" fillId="0" borderId="1" xfId="0" applyBorder="1" applyAlignment="1">
      <alignment wrapText="1"/>
    </xf>
    <xf numFmtId="0" fontId="0" fillId="0" borderId="0" xfId="0"/>
    <xf numFmtId="0" fontId="0" fillId="0" borderId="0" xfId="0"/>
    <xf numFmtId="165" fontId="11" fillId="0" borderId="1" xfId="1" applyNumberFormat="1" applyFont="1" applyFill="1" applyBorder="1" applyAlignment="1">
      <alignment horizontal="center"/>
    </xf>
    <xf numFmtId="49" fontId="11" fillId="0" borderId="1" xfId="0" applyNumberFormat="1" applyFont="1" applyFill="1" applyBorder="1" applyAlignment="1">
      <alignment horizontal="center"/>
    </xf>
    <xf numFmtId="164" fontId="0" fillId="0" borderId="1" xfId="0" applyNumberFormat="1" applyFill="1" applyBorder="1"/>
    <xf numFmtId="49" fontId="0" fillId="0" borderId="1" xfId="0" applyNumberFormat="1" applyFill="1" applyBorder="1" applyAlignment="1">
      <alignment horizontal="center"/>
    </xf>
    <xf numFmtId="49" fontId="3" fillId="0" borderId="1" xfId="0" applyNumberFormat="1" applyFont="1" applyBorder="1" applyAlignment="1">
      <alignment horizontal="center" wrapText="1"/>
    </xf>
    <xf numFmtId="0" fontId="0" fillId="0" borderId="1" xfId="0" applyBorder="1" applyAlignment="1">
      <alignment wrapText="1"/>
    </xf>
    <xf numFmtId="0" fontId="5" fillId="0" borderId="0" xfId="0" applyFont="1" applyAlignment="1">
      <alignment horizontal="center" wrapText="1"/>
    </xf>
    <xf numFmtId="0" fontId="1" fillId="0" borderId="0" xfId="0" applyFont="1" applyAlignment="1">
      <alignment horizontal="center" wrapText="1"/>
    </xf>
    <xf numFmtId="0" fontId="0" fillId="0" borderId="0" xfId="0" applyAlignment="1">
      <alignment wrapText="1"/>
    </xf>
    <xf numFmtId="0" fontId="3" fillId="0" borderId="2" xfId="0" applyFont="1" applyBorder="1" applyAlignment="1">
      <alignment horizontal="center" wrapText="1"/>
    </xf>
    <xf numFmtId="0" fontId="3" fillId="0" borderId="5" xfId="0" applyFont="1" applyBorder="1" applyAlignment="1">
      <alignment horizontal="center" wrapText="1"/>
    </xf>
    <xf numFmtId="0" fontId="3" fillId="0" borderId="4" xfId="0" applyFont="1" applyBorder="1" applyAlignment="1">
      <alignment horizontal="center" wrapText="1"/>
    </xf>
    <xf numFmtId="0" fontId="0" fillId="0" borderId="2" xfId="0" applyBorder="1" applyAlignment="1">
      <alignment wrapText="1"/>
    </xf>
    <xf numFmtId="0" fontId="0" fillId="0" borderId="5" xfId="0" applyBorder="1" applyAlignment="1">
      <alignment wrapText="1"/>
    </xf>
    <xf numFmtId="0" fontId="0" fillId="0" borderId="4" xfId="0" applyBorder="1" applyAlignment="1">
      <alignment wrapText="1"/>
    </xf>
    <xf numFmtId="0" fontId="0" fillId="0" borderId="11" xfId="0" applyBorder="1" applyAlignment="1">
      <alignment horizontal="center" wrapText="1"/>
    </xf>
    <xf numFmtId="0" fontId="0" fillId="0" borderId="12" xfId="0" applyBorder="1" applyAlignment="1">
      <alignment wrapText="1"/>
    </xf>
    <xf numFmtId="0" fontId="0" fillId="0" borderId="8" xfId="0" applyBorder="1" applyAlignment="1">
      <alignment wrapText="1"/>
    </xf>
    <xf numFmtId="0" fontId="0" fillId="0" borderId="1" xfId="0" applyBorder="1" applyAlignment="1">
      <alignment horizontal="center" wrapText="1"/>
    </xf>
    <xf numFmtId="0" fontId="8" fillId="0" borderId="2" xfId="0" applyFont="1" applyBorder="1" applyAlignment="1">
      <alignment wrapText="1"/>
    </xf>
    <xf numFmtId="0" fontId="8" fillId="0" borderId="5" xfId="0" applyFont="1" applyBorder="1" applyAlignment="1">
      <alignment wrapText="1"/>
    </xf>
    <xf numFmtId="0" fontId="8" fillId="0" borderId="4" xfId="0" applyFont="1" applyBorder="1" applyAlignment="1">
      <alignment wrapText="1"/>
    </xf>
    <xf numFmtId="0" fontId="0" fillId="0" borderId="2"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0" xfId="0"/>
    <xf numFmtId="0" fontId="2" fillId="0" borderId="0" xfId="0" applyFont="1" applyAlignment="1">
      <alignment horizontal="left" indent="14"/>
    </xf>
    <xf numFmtId="0" fontId="0" fillId="0" borderId="6" xfId="0" applyBorder="1" applyAlignment="1">
      <alignment wrapText="1"/>
    </xf>
    <xf numFmtId="0" fontId="0" fillId="0" borderId="7" xfId="0" applyBorder="1" applyAlignment="1">
      <alignment wrapText="1"/>
    </xf>
    <xf numFmtId="0" fontId="13" fillId="0" borderId="1" xfId="0" applyFont="1" applyBorder="1" applyAlignment="1">
      <alignment wrapText="1"/>
    </xf>
    <xf numFmtId="0" fontId="1" fillId="0" borderId="4" xfId="0" applyFont="1"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6" xfId="0" applyBorder="1" applyAlignment="1">
      <alignment horizontal="center" wrapText="1"/>
    </xf>
    <xf numFmtId="0" fontId="0" fillId="0" borderId="17" xfId="0" applyBorder="1" applyAlignment="1">
      <alignment horizontal="center" wrapText="1"/>
    </xf>
    <xf numFmtId="0" fontId="0" fillId="0" borderId="7" xfId="0" applyBorder="1" applyAlignment="1">
      <alignment horizontal="center" wrapText="1"/>
    </xf>
    <xf numFmtId="0" fontId="0" fillId="0" borderId="19" xfId="0" applyBorder="1" applyAlignment="1">
      <alignment horizontal="center" wrapText="1"/>
    </xf>
    <xf numFmtId="0" fontId="0" fillId="0" borderId="2"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164" fontId="11" fillId="0" borderId="1" xfId="0" applyNumberFormat="1" applyFont="1" applyFill="1" applyBorder="1" applyAlignment="1">
      <alignment vertical="top" wrapText="1"/>
    </xf>
    <xf numFmtId="0" fontId="0" fillId="0" borderId="1" xfId="0" applyBorder="1" applyAlignment="1">
      <alignment vertical="top" wrapText="1"/>
    </xf>
    <xf numFmtId="164" fontId="11" fillId="0" borderId="2" xfId="0" applyNumberFormat="1" applyFont="1" applyBorder="1" applyAlignment="1">
      <alignment wrapText="1"/>
    </xf>
    <xf numFmtId="0" fontId="0" fillId="0" borderId="11" xfId="0" applyBorder="1" applyAlignment="1">
      <alignment wrapText="1"/>
    </xf>
    <xf numFmtId="49" fontId="11" fillId="0" borderId="2" xfId="0" applyNumberFormat="1" applyFont="1" applyBorder="1" applyAlignment="1">
      <alignment horizontal="center" vertical="center" wrapText="1"/>
    </xf>
    <xf numFmtId="164" fontId="0" fillId="0" borderId="2" xfId="0" applyNumberFormat="1" applyBorder="1" applyAlignment="1">
      <alignment vertical="center" wrapText="1"/>
    </xf>
    <xf numFmtId="164" fontId="11" fillId="0" borderId="2" xfId="0" applyNumberFormat="1" applyFont="1" applyFill="1" applyBorder="1" applyAlignment="1">
      <alignment wrapText="1"/>
    </xf>
    <xf numFmtId="49" fontId="11" fillId="0" borderId="2"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164" fontId="0" fillId="0" borderId="2" xfId="0" applyNumberFormat="1" applyFill="1" applyBorder="1" applyAlignment="1">
      <alignment vertical="center" wrapText="1"/>
    </xf>
    <xf numFmtId="164" fontId="0" fillId="0" borderId="4" xfId="0" applyNumberFormat="1" applyFill="1" applyBorder="1" applyAlignment="1">
      <alignment vertical="center" wrapText="1"/>
    </xf>
  </cellXfs>
  <cellStyles count="7">
    <cellStyle name="Normal" xfId="1"/>
    <cellStyle name="xl25" xfId="4"/>
    <cellStyle name="xl37" xfId="5"/>
    <cellStyle name="Название" xfId="2" builtinId="15" customBuiltin="1"/>
    <cellStyle name="Обычный" xfId="0" builtinId="0"/>
    <cellStyle name="Обычный 2" xfId="3"/>
    <cellStyle name="Процентный"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03063"/>
      <rgbColor rgb="00EAEAEA"/>
      <rgbColor rgb="0033333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topLeftCell="A16" workbookViewId="0">
      <selection activeCell="J15" sqref="J15"/>
    </sheetView>
  </sheetViews>
  <sheetFormatPr defaultColWidth="9.109375" defaultRowHeight="13.2" x14ac:dyDescent="0.25"/>
  <cols>
    <col min="1" max="1" width="24" customWidth="1"/>
    <col min="2" max="2" width="29.33203125" customWidth="1"/>
    <col min="3" max="3" width="11.88671875" bestFit="1" customWidth="1"/>
    <col min="4" max="4" width="10" hidden="1" customWidth="1"/>
    <col min="5" max="5" width="1.88671875" hidden="1" customWidth="1"/>
    <col min="6" max="7" width="11.6640625" customWidth="1"/>
  </cols>
  <sheetData>
    <row r="1" spans="1:7" x14ac:dyDescent="0.25">
      <c r="A1" s="7"/>
      <c r="B1" s="155" t="s">
        <v>135</v>
      </c>
      <c r="C1" s="88"/>
    </row>
    <row r="2" spans="1:7" x14ac:dyDescent="0.25">
      <c r="A2" s="7"/>
      <c r="B2" s="155" t="s">
        <v>370</v>
      </c>
      <c r="C2" s="88"/>
    </row>
    <row r="3" spans="1:7" x14ac:dyDescent="0.25">
      <c r="A3" s="7"/>
      <c r="B3" s="155" t="s">
        <v>791</v>
      </c>
      <c r="C3" s="88"/>
    </row>
    <row r="4" spans="1:7" x14ac:dyDescent="0.25">
      <c r="A4" s="7"/>
      <c r="B4" s="155" t="s">
        <v>141</v>
      </c>
      <c r="C4" s="88"/>
    </row>
    <row r="5" spans="1:7" x14ac:dyDescent="0.25">
      <c r="A5" s="7"/>
      <c r="B5" s="155" t="s">
        <v>667</v>
      </c>
      <c r="C5" s="88"/>
    </row>
    <row r="6" spans="1:7" x14ac:dyDescent="0.25">
      <c r="A6" s="7"/>
      <c r="B6" s="155"/>
      <c r="C6" s="88"/>
    </row>
    <row r="7" spans="1:7" x14ac:dyDescent="0.25">
      <c r="A7" s="7"/>
      <c r="B7" s="155"/>
      <c r="C7" s="88"/>
    </row>
    <row r="8" spans="1:7" ht="28.5" customHeight="1" x14ac:dyDescent="0.25">
      <c r="A8" s="239" t="s">
        <v>666</v>
      </c>
      <c r="B8" s="240"/>
      <c r="C8" s="240"/>
      <c r="D8" s="241"/>
      <c r="E8" s="241"/>
      <c r="F8" s="241"/>
      <c r="G8" s="241"/>
    </row>
    <row r="10" spans="1:7" x14ac:dyDescent="0.25">
      <c r="C10" s="112"/>
    </row>
    <row r="11" spans="1:7" s="114" customFormat="1" ht="12.75" customHeight="1" x14ac:dyDescent="0.25">
      <c r="A11" s="242" t="s">
        <v>318</v>
      </c>
      <c r="B11" s="245" t="s">
        <v>90</v>
      </c>
      <c r="C11" s="248" t="s">
        <v>27</v>
      </c>
      <c r="D11" s="249"/>
      <c r="E11" s="249"/>
      <c r="F11" s="249"/>
      <c r="G11" s="250"/>
    </row>
    <row r="12" spans="1:7" s="114" customFormat="1" ht="12.75" customHeight="1" x14ac:dyDescent="0.25">
      <c r="A12" s="243"/>
      <c r="B12" s="246"/>
      <c r="C12" s="251" t="s">
        <v>468</v>
      </c>
      <c r="D12" s="238" t="s">
        <v>138</v>
      </c>
      <c r="E12" s="238"/>
      <c r="F12" s="238" t="s">
        <v>138</v>
      </c>
      <c r="G12" s="238"/>
    </row>
    <row r="13" spans="1:7" s="114" customFormat="1" x14ac:dyDescent="0.25">
      <c r="A13" s="244"/>
      <c r="B13" s="247"/>
      <c r="C13" s="251"/>
      <c r="D13" s="1" t="s">
        <v>139</v>
      </c>
      <c r="E13" s="1" t="s">
        <v>140</v>
      </c>
      <c r="F13" s="1" t="s">
        <v>596</v>
      </c>
      <c r="G13" s="1" t="s">
        <v>668</v>
      </c>
    </row>
    <row r="14" spans="1:7" s="114" customFormat="1" ht="34.799999999999997" x14ac:dyDescent="0.25">
      <c r="A14" s="156" t="s">
        <v>622</v>
      </c>
      <c r="B14" s="157" t="s">
        <v>639</v>
      </c>
      <c r="C14" s="117">
        <f>C17</f>
        <v>-24975</v>
      </c>
      <c r="D14" s="117">
        <f>D15+D17</f>
        <v>-47400</v>
      </c>
      <c r="E14" s="117">
        <f>E15+E17</f>
        <v>-47400</v>
      </c>
      <c r="F14" s="117">
        <f>F15+F17</f>
        <v>0</v>
      </c>
      <c r="G14" s="117">
        <f>G15+G17</f>
        <v>0</v>
      </c>
    </row>
    <row r="15" spans="1:7" s="114" customFormat="1" ht="34.5" customHeight="1" x14ac:dyDescent="0.25">
      <c r="A15" s="158" t="s">
        <v>640</v>
      </c>
      <c r="B15" s="115" t="s">
        <v>641</v>
      </c>
      <c r="C15" s="113">
        <v>0</v>
      </c>
      <c r="D15" s="113"/>
      <c r="E15" s="113"/>
      <c r="F15" s="113"/>
      <c r="G15" s="113"/>
    </row>
    <row r="16" spans="1:7" s="114" customFormat="1" ht="76.2" customHeight="1" x14ac:dyDescent="0.25">
      <c r="A16" s="159" t="s">
        <v>642</v>
      </c>
      <c r="B16" s="116" t="s">
        <v>643</v>
      </c>
      <c r="C16" s="113">
        <v>0</v>
      </c>
      <c r="D16" s="113"/>
      <c r="E16" s="113"/>
      <c r="F16" s="113"/>
      <c r="G16" s="113"/>
    </row>
    <row r="17" spans="1:7" s="19" customFormat="1" ht="57.6" x14ac:dyDescent="0.25">
      <c r="A17" s="158" t="s">
        <v>644</v>
      </c>
      <c r="B17" s="115" t="s">
        <v>645</v>
      </c>
      <c r="C17" s="113">
        <f>C18</f>
        <v>-24975</v>
      </c>
      <c r="D17" s="113">
        <f t="shared" ref="D17:G17" si="0">D18</f>
        <v>-47400</v>
      </c>
      <c r="E17" s="113">
        <f t="shared" si="0"/>
        <v>-47400</v>
      </c>
      <c r="F17" s="113">
        <f t="shared" si="0"/>
        <v>0</v>
      </c>
      <c r="G17" s="113">
        <f t="shared" si="0"/>
        <v>0</v>
      </c>
    </row>
    <row r="18" spans="1:7" ht="122.25" customHeight="1" x14ac:dyDescent="0.25">
      <c r="A18" s="159" t="s">
        <v>646</v>
      </c>
      <c r="B18" s="116" t="s">
        <v>647</v>
      </c>
      <c r="C18" s="113">
        <v>-24975</v>
      </c>
      <c r="D18" s="113">
        <v>-47400</v>
      </c>
      <c r="E18" s="113">
        <v>-47400</v>
      </c>
      <c r="F18" s="113"/>
      <c r="G18" s="113">
        <v>0</v>
      </c>
    </row>
    <row r="19" spans="1:7" ht="24.75" customHeight="1" x14ac:dyDescent="0.25">
      <c r="A19" s="91" t="s">
        <v>319</v>
      </c>
      <c r="B19" s="118" t="s">
        <v>320</v>
      </c>
      <c r="C19" s="117">
        <f t="shared" ref="C19:G19" si="1">C20+C22</f>
        <v>34550.600000000093</v>
      </c>
      <c r="D19" s="117">
        <f t="shared" si="1"/>
        <v>0</v>
      </c>
      <c r="E19" s="117">
        <f t="shared" si="1"/>
        <v>0</v>
      </c>
      <c r="F19" s="117">
        <f t="shared" si="1"/>
        <v>0</v>
      </c>
      <c r="G19" s="117">
        <f t="shared" si="1"/>
        <v>0</v>
      </c>
    </row>
    <row r="20" spans="1:7" ht="26.25" customHeight="1" x14ac:dyDescent="0.25">
      <c r="A20" s="24" t="s">
        <v>321</v>
      </c>
      <c r="B20" s="115" t="s">
        <v>322</v>
      </c>
      <c r="C20" s="119">
        <f>C21</f>
        <v>-1330000.7</v>
      </c>
      <c r="D20" s="119">
        <f t="shared" ref="D20:F20" si="2">D21</f>
        <v>0</v>
      </c>
      <c r="E20" s="119">
        <f t="shared" si="2"/>
        <v>0</v>
      </c>
      <c r="F20" s="119">
        <f t="shared" si="2"/>
        <v>-1155079.1000000001</v>
      </c>
      <c r="G20" s="119">
        <f>G21</f>
        <v>-1171599.7</v>
      </c>
    </row>
    <row r="21" spans="1:7" ht="34.799999999999997" x14ac:dyDescent="0.25">
      <c r="A21" s="25" t="s">
        <v>623</v>
      </c>
      <c r="B21" s="116" t="s">
        <v>323</v>
      </c>
      <c r="C21" s="113">
        <v>-1330000.7</v>
      </c>
      <c r="D21" s="113"/>
      <c r="E21" s="113"/>
      <c r="F21" s="113">
        <v>-1155079.1000000001</v>
      </c>
      <c r="G21" s="113">
        <v>-1171599.7</v>
      </c>
    </row>
    <row r="22" spans="1:7" ht="23.4" x14ac:dyDescent="0.25">
      <c r="A22" s="24" t="s">
        <v>324</v>
      </c>
      <c r="B22" s="115" t="s">
        <v>325</v>
      </c>
      <c r="C22" s="119">
        <f>C23</f>
        <v>1364551.3</v>
      </c>
      <c r="D22" s="119">
        <f t="shared" ref="D22:G22" si="3">D23</f>
        <v>0</v>
      </c>
      <c r="E22" s="119">
        <f t="shared" si="3"/>
        <v>0</v>
      </c>
      <c r="F22" s="119">
        <f>F23</f>
        <v>1155079.1000000001</v>
      </c>
      <c r="G22" s="119">
        <f t="shared" si="3"/>
        <v>1171599.7</v>
      </c>
    </row>
    <row r="23" spans="1:7" ht="34.799999999999997" x14ac:dyDescent="0.25">
      <c r="A23" s="120" t="s">
        <v>624</v>
      </c>
      <c r="B23" s="121" t="s">
        <v>326</v>
      </c>
      <c r="C23" s="113">
        <v>1364551.3</v>
      </c>
      <c r="D23" s="113"/>
      <c r="E23" s="113"/>
      <c r="F23" s="113">
        <v>1155079.1000000001</v>
      </c>
      <c r="G23" s="113">
        <v>1171599.7</v>
      </c>
    </row>
    <row r="24" spans="1:7" ht="12.75" customHeight="1" x14ac:dyDescent="0.25">
      <c r="A24" s="237" t="s">
        <v>327</v>
      </c>
      <c r="B24" s="238"/>
      <c r="C24" s="117">
        <f>C14+C20+C22</f>
        <v>9575.6000000000931</v>
      </c>
      <c r="D24" s="117">
        <f t="shared" ref="D24:G24" si="4">D14+D20+D22</f>
        <v>-47400</v>
      </c>
      <c r="E24" s="117">
        <f t="shared" si="4"/>
        <v>-47400</v>
      </c>
      <c r="F24" s="117">
        <f t="shared" si="4"/>
        <v>0</v>
      </c>
      <c r="G24" s="117">
        <f t="shared" si="4"/>
        <v>0</v>
      </c>
    </row>
  </sheetData>
  <mergeCells count="8">
    <mergeCell ref="A24:B24"/>
    <mergeCell ref="A8:G8"/>
    <mergeCell ref="A11:A13"/>
    <mergeCell ref="B11:B13"/>
    <mergeCell ref="C11:G11"/>
    <mergeCell ref="C12:C13"/>
    <mergeCell ref="D12:E12"/>
    <mergeCell ref="F12:G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59"/>
  <sheetViews>
    <sheetView workbookViewId="0">
      <selection activeCell="J15" sqref="J15"/>
    </sheetView>
  </sheetViews>
  <sheetFormatPr defaultColWidth="9.109375" defaultRowHeight="13.8" x14ac:dyDescent="0.25"/>
  <cols>
    <col min="1" max="1" width="3" style="19" customWidth="1"/>
    <col min="2" max="2" width="3.109375" customWidth="1"/>
    <col min="3" max="3" width="3.33203125" customWidth="1"/>
    <col min="4" max="4" width="42.6640625" customWidth="1"/>
    <col min="5" max="5" width="12.44140625" customWidth="1"/>
    <col min="6" max="6" width="13.109375" customWidth="1"/>
    <col min="7" max="7" width="12.44140625" customWidth="1"/>
  </cols>
  <sheetData>
    <row r="1" spans="1:7" x14ac:dyDescent="0.25">
      <c r="D1" s="87" t="s">
        <v>568</v>
      </c>
      <c r="E1" s="7"/>
    </row>
    <row r="2" spans="1:7" x14ac:dyDescent="0.25">
      <c r="D2" s="87" t="s">
        <v>370</v>
      </c>
      <c r="E2" s="7"/>
    </row>
    <row r="3" spans="1:7" x14ac:dyDescent="0.25">
      <c r="D3" s="87" t="s">
        <v>790</v>
      </c>
      <c r="E3" s="7"/>
    </row>
    <row r="4" spans="1:7" x14ac:dyDescent="0.25">
      <c r="D4" s="87" t="s">
        <v>141</v>
      </c>
      <c r="E4" s="7"/>
    </row>
    <row r="5" spans="1:7" x14ac:dyDescent="0.25">
      <c r="D5" s="87" t="s">
        <v>667</v>
      </c>
      <c r="E5" s="7"/>
    </row>
    <row r="6" spans="1:7" x14ac:dyDescent="0.25">
      <c r="E6" s="7"/>
    </row>
    <row r="7" spans="1:7" x14ac:dyDescent="0.25">
      <c r="E7" s="7"/>
    </row>
    <row r="8" spans="1:7" ht="47.25" customHeight="1" x14ac:dyDescent="0.25">
      <c r="A8" s="239" t="s">
        <v>669</v>
      </c>
      <c r="B8" s="239"/>
      <c r="C8" s="239"/>
      <c r="D8" s="239"/>
      <c r="E8" s="239"/>
      <c r="F8" s="241"/>
      <c r="G8" s="241"/>
    </row>
    <row r="10" spans="1:7" x14ac:dyDescent="0.25">
      <c r="E10" s="6"/>
    </row>
    <row r="11" spans="1:7" ht="13.2" x14ac:dyDescent="0.25">
      <c r="A11" s="252" t="s">
        <v>87</v>
      </c>
      <c r="B11" s="255" t="s">
        <v>21</v>
      </c>
      <c r="C11" s="255" t="s">
        <v>26</v>
      </c>
      <c r="D11" s="245" t="s">
        <v>90</v>
      </c>
      <c r="E11" s="251" t="s">
        <v>27</v>
      </c>
      <c r="F11" s="238"/>
      <c r="G11" s="238"/>
    </row>
    <row r="12" spans="1:7" ht="13.2" x14ac:dyDescent="0.25">
      <c r="A12" s="253"/>
      <c r="B12" s="256"/>
      <c r="C12" s="256"/>
      <c r="D12" s="246"/>
      <c r="E12" s="255" t="s">
        <v>468</v>
      </c>
      <c r="F12" s="238" t="s">
        <v>138</v>
      </c>
      <c r="G12" s="238"/>
    </row>
    <row r="13" spans="1:7" ht="13.2" x14ac:dyDescent="0.25">
      <c r="A13" s="254"/>
      <c r="B13" s="257"/>
      <c r="C13" s="257"/>
      <c r="D13" s="247"/>
      <c r="E13" s="257"/>
      <c r="F13" s="1" t="s">
        <v>596</v>
      </c>
      <c r="G13" s="1" t="s">
        <v>668</v>
      </c>
    </row>
    <row r="14" spans="1:7" ht="13.2" x14ac:dyDescent="0.25">
      <c r="A14" s="2">
        <v>1</v>
      </c>
      <c r="B14" s="2">
        <v>2</v>
      </c>
      <c r="C14" s="2">
        <v>3</v>
      </c>
      <c r="D14" s="2">
        <v>4</v>
      </c>
      <c r="E14" s="2">
        <v>5</v>
      </c>
      <c r="F14" s="2">
        <v>6</v>
      </c>
      <c r="G14" s="2">
        <v>7</v>
      </c>
    </row>
    <row r="15" spans="1:7" ht="17.399999999999999" x14ac:dyDescent="0.3">
      <c r="A15" s="67"/>
      <c r="B15" s="12"/>
      <c r="C15" s="12"/>
      <c r="D15" s="9" t="s">
        <v>92</v>
      </c>
      <c r="E15" s="95">
        <f>E16+E24+E28+E33+E38+E45+E48+E52+E54+E56</f>
        <v>1339576.2999999998</v>
      </c>
      <c r="F15" s="95">
        <f t="shared" ref="F15:G15" si="0">F16+F24+F28+F33+F38+F45+F48+F52+F54+F56</f>
        <v>1140354</v>
      </c>
      <c r="G15" s="95">
        <f t="shared" si="0"/>
        <v>1141596.3999999999</v>
      </c>
    </row>
    <row r="16" spans="1:7" ht="15.6" x14ac:dyDescent="0.3">
      <c r="A16" s="15">
        <v>1</v>
      </c>
      <c r="B16" s="4" t="s">
        <v>88</v>
      </c>
      <c r="C16" s="11"/>
      <c r="D16" s="3" t="s">
        <v>91</v>
      </c>
      <c r="E16" s="92">
        <f>SUM(E17:E23)</f>
        <v>128464.6</v>
      </c>
      <c r="F16" s="92">
        <f>SUM(F17:F23)</f>
        <v>126127.9</v>
      </c>
      <c r="G16" s="92">
        <f>SUM(G17:G23)</f>
        <v>126199.4</v>
      </c>
    </row>
    <row r="17" spans="1:7" ht="39.6" x14ac:dyDescent="0.25">
      <c r="A17" s="67"/>
      <c r="B17" s="5" t="s">
        <v>88</v>
      </c>
      <c r="C17" s="5" t="s">
        <v>89</v>
      </c>
      <c r="D17" s="22" t="s">
        <v>17</v>
      </c>
      <c r="E17" s="39">
        <v>2266.3000000000002</v>
      </c>
      <c r="F17" s="39">
        <v>2266.3000000000002</v>
      </c>
      <c r="G17" s="39">
        <v>2266.3000000000002</v>
      </c>
    </row>
    <row r="18" spans="1:7" ht="52.8" x14ac:dyDescent="0.25">
      <c r="A18" s="67"/>
      <c r="B18" s="5" t="s">
        <v>88</v>
      </c>
      <c r="C18" s="5" t="s">
        <v>93</v>
      </c>
      <c r="D18" s="22" t="s">
        <v>127</v>
      </c>
      <c r="E18" s="39">
        <v>4420.3</v>
      </c>
      <c r="F18" s="39">
        <v>4420.3</v>
      </c>
      <c r="G18" s="39">
        <v>4420.3</v>
      </c>
    </row>
    <row r="19" spans="1:7" ht="52.8" x14ac:dyDescent="0.25">
      <c r="A19" s="67"/>
      <c r="B19" s="5" t="s">
        <v>88</v>
      </c>
      <c r="C19" s="5" t="s">
        <v>94</v>
      </c>
      <c r="D19" s="22" t="s">
        <v>120</v>
      </c>
      <c r="E19" s="39">
        <v>56286.3</v>
      </c>
      <c r="F19" s="39">
        <v>56289.9</v>
      </c>
      <c r="G19" s="39">
        <v>56293.7</v>
      </c>
    </row>
    <row r="20" spans="1:7" x14ac:dyDescent="0.25">
      <c r="A20" s="67"/>
      <c r="B20" s="5" t="s">
        <v>88</v>
      </c>
      <c r="C20" s="5" t="s">
        <v>95</v>
      </c>
      <c r="D20" s="99" t="s">
        <v>286</v>
      </c>
      <c r="E20" s="107">
        <v>8.3000000000000007</v>
      </c>
      <c r="F20" s="107">
        <v>8.6</v>
      </c>
      <c r="G20" s="107">
        <v>98</v>
      </c>
    </row>
    <row r="21" spans="1:7" ht="39.6" x14ac:dyDescent="0.25">
      <c r="A21" s="67"/>
      <c r="B21" s="5" t="s">
        <v>88</v>
      </c>
      <c r="C21" s="5" t="s">
        <v>96</v>
      </c>
      <c r="D21" s="99" t="s">
        <v>10</v>
      </c>
      <c r="E21" s="39">
        <v>13768.5</v>
      </c>
      <c r="F21" s="39">
        <v>13696.9</v>
      </c>
      <c r="G21" s="39">
        <v>13696.9</v>
      </c>
    </row>
    <row r="22" spans="1:7" x14ac:dyDescent="0.25">
      <c r="A22" s="67"/>
      <c r="B22" s="5" t="s">
        <v>88</v>
      </c>
      <c r="C22" s="5" t="s">
        <v>102</v>
      </c>
      <c r="D22" s="99" t="s">
        <v>5</v>
      </c>
      <c r="E22" s="39">
        <v>500</v>
      </c>
      <c r="F22" s="39">
        <v>500</v>
      </c>
      <c r="G22" s="39">
        <v>500</v>
      </c>
    </row>
    <row r="23" spans="1:7" x14ac:dyDescent="0.25">
      <c r="A23" s="67"/>
      <c r="B23" s="5" t="s">
        <v>88</v>
      </c>
      <c r="C23" s="5" t="s">
        <v>9</v>
      </c>
      <c r="D23" s="1" t="s">
        <v>97</v>
      </c>
      <c r="E23" s="39">
        <v>51214.9</v>
      </c>
      <c r="F23" s="39">
        <v>48945.9</v>
      </c>
      <c r="G23" s="39">
        <v>48924.2</v>
      </c>
    </row>
    <row r="24" spans="1:7" ht="33.75" customHeight="1" x14ac:dyDescent="0.3">
      <c r="A24" s="15">
        <v>2</v>
      </c>
      <c r="B24" s="4" t="s">
        <v>93</v>
      </c>
      <c r="C24" s="3"/>
      <c r="D24" s="10" t="s">
        <v>98</v>
      </c>
      <c r="E24" s="92">
        <f>SUM(E25:E27)</f>
        <v>10450.5</v>
      </c>
      <c r="F24" s="92">
        <f t="shared" ref="F24:G24" si="1">SUM(F25:F27)</f>
        <v>9609.7999999999993</v>
      </c>
      <c r="G24" s="92">
        <f t="shared" si="1"/>
        <v>9609.7999999999993</v>
      </c>
    </row>
    <row r="25" spans="1:7" x14ac:dyDescent="0.25">
      <c r="A25" s="15"/>
      <c r="B25" s="5" t="s">
        <v>93</v>
      </c>
      <c r="C25" s="5" t="s">
        <v>94</v>
      </c>
      <c r="D25" s="99" t="s">
        <v>18</v>
      </c>
      <c r="E25" s="39">
        <v>1274</v>
      </c>
      <c r="F25" s="39">
        <v>1274</v>
      </c>
      <c r="G25" s="39">
        <v>1274</v>
      </c>
    </row>
    <row r="26" spans="1:7" ht="52.8" x14ac:dyDescent="0.25">
      <c r="A26" s="67"/>
      <c r="B26" s="5" t="s">
        <v>93</v>
      </c>
      <c r="C26" s="5" t="s">
        <v>110</v>
      </c>
      <c r="D26" s="99" t="s">
        <v>372</v>
      </c>
      <c r="E26" s="39">
        <v>9142.5</v>
      </c>
      <c r="F26" s="39">
        <v>8272.4</v>
      </c>
      <c r="G26" s="39">
        <v>8272.4</v>
      </c>
    </row>
    <row r="27" spans="1:7" ht="39.6" x14ac:dyDescent="0.25">
      <c r="A27" s="67"/>
      <c r="B27" s="5" t="s">
        <v>93</v>
      </c>
      <c r="C27" s="5" t="s">
        <v>121</v>
      </c>
      <c r="D27" s="97" t="s">
        <v>22</v>
      </c>
      <c r="E27" s="39">
        <v>34</v>
      </c>
      <c r="F27" s="39">
        <v>63.4</v>
      </c>
      <c r="G27" s="39">
        <v>63.4</v>
      </c>
    </row>
    <row r="28" spans="1:7" ht="15.6" x14ac:dyDescent="0.3">
      <c r="A28" s="15">
        <v>3</v>
      </c>
      <c r="B28" s="4" t="s">
        <v>94</v>
      </c>
      <c r="C28" s="3"/>
      <c r="D28" s="10" t="s">
        <v>100</v>
      </c>
      <c r="E28" s="92">
        <f>SUM(E29:E32)</f>
        <v>189260.6</v>
      </c>
      <c r="F28" s="92">
        <f>SUM(F29:F32)</f>
        <v>182614</v>
      </c>
      <c r="G28" s="92">
        <f>SUM(G29:G32)</f>
        <v>180396.90000000002</v>
      </c>
    </row>
    <row r="29" spans="1:7" x14ac:dyDescent="0.25">
      <c r="A29" s="67"/>
      <c r="B29" s="5" t="s">
        <v>94</v>
      </c>
      <c r="C29" s="5" t="s">
        <v>95</v>
      </c>
      <c r="D29" s="1" t="s">
        <v>103</v>
      </c>
      <c r="E29" s="39">
        <v>2660.5</v>
      </c>
      <c r="F29" s="39">
        <v>2222.9</v>
      </c>
      <c r="G29" s="39">
        <v>2222.9</v>
      </c>
    </row>
    <row r="30" spans="1:7" x14ac:dyDescent="0.25">
      <c r="A30" s="67"/>
      <c r="B30" s="5" t="s">
        <v>94</v>
      </c>
      <c r="C30" s="5" t="s">
        <v>101</v>
      </c>
      <c r="D30" s="1" t="s">
        <v>1</v>
      </c>
      <c r="E30" s="39">
        <v>29113.9</v>
      </c>
      <c r="F30" s="39">
        <v>30503.599999999999</v>
      </c>
      <c r="G30" s="39">
        <v>30447.1</v>
      </c>
    </row>
    <row r="31" spans="1:7" x14ac:dyDescent="0.25">
      <c r="A31" s="67"/>
      <c r="B31" s="5" t="s">
        <v>94</v>
      </c>
      <c r="C31" s="5" t="s">
        <v>99</v>
      </c>
      <c r="D31" s="1" t="s">
        <v>196</v>
      </c>
      <c r="E31" s="39">
        <v>154734.20000000001</v>
      </c>
      <c r="F31" s="39">
        <v>148481.29999999999</v>
      </c>
      <c r="G31" s="1">
        <v>146320.70000000001</v>
      </c>
    </row>
    <row r="32" spans="1:7" ht="26.4" x14ac:dyDescent="0.25">
      <c r="A32" s="67"/>
      <c r="B32" s="5" t="s">
        <v>94</v>
      </c>
      <c r="C32" s="5" t="s">
        <v>122</v>
      </c>
      <c r="D32" s="99" t="s">
        <v>4</v>
      </c>
      <c r="E32" s="39">
        <v>2752</v>
      </c>
      <c r="F32" s="39">
        <v>1406.2</v>
      </c>
      <c r="G32" s="39">
        <v>1406.2</v>
      </c>
    </row>
    <row r="33" spans="1:7" ht="15.6" x14ac:dyDescent="0.3">
      <c r="A33" s="15">
        <v>4</v>
      </c>
      <c r="B33" s="4" t="s">
        <v>95</v>
      </c>
      <c r="C33" s="5"/>
      <c r="D33" s="49" t="s">
        <v>47</v>
      </c>
      <c r="E33" s="92">
        <f>SUM(E34:E37)</f>
        <v>205359.4</v>
      </c>
      <c r="F33" s="92">
        <f t="shared" ref="F33:G33" si="2">SUM(F34:F37)</f>
        <v>52075.799999999996</v>
      </c>
      <c r="G33" s="92">
        <f t="shared" si="2"/>
        <v>47947</v>
      </c>
    </row>
    <row r="34" spans="1:7" x14ac:dyDescent="0.25">
      <c r="A34" s="15"/>
      <c r="B34" s="16" t="s">
        <v>95</v>
      </c>
      <c r="C34" s="16" t="s">
        <v>88</v>
      </c>
      <c r="D34" s="51" t="s">
        <v>42</v>
      </c>
      <c r="E34" s="41">
        <v>5713.3</v>
      </c>
      <c r="F34" s="39">
        <v>5761.3</v>
      </c>
      <c r="G34" s="39">
        <v>2611.3000000000002</v>
      </c>
    </row>
    <row r="35" spans="1:7" x14ac:dyDescent="0.25">
      <c r="A35" s="15"/>
      <c r="B35" s="16" t="s">
        <v>95</v>
      </c>
      <c r="C35" s="16" t="s">
        <v>89</v>
      </c>
      <c r="D35" s="51" t="s">
        <v>41</v>
      </c>
      <c r="E35" s="41">
        <v>20381.599999999999</v>
      </c>
      <c r="F35" s="39">
        <v>13487.8</v>
      </c>
      <c r="G35" s="39">
        <v>12484</v>
      </c>
    </row>
    <row r="36" spans="1:7" x14ac:dyDescent="0.25">
      <c r="A36" s="67"/>
      <c r="B36" s="16" t="s">
        <v>95</v>
      </c>
      <c r="C36" s="16" t="s">
        <v>93</v>
      </c>
      <c r="D36" s="51" t="s">
        <v>48</v>
      </c>
      <c r="E36" s="41">
        <v>177883.6</v>
      </c>
      <c r="F36" s="147">
        <v>31645.8</v>
      </c>
      <c r="G36" s="1">
        <v>31670.799999999999</v>
      </c>
    </row>
    <row r="37" spans="1:7" ht="27" customHeight="1" x14ac:dyDescent="0.25">
      <c r="A37" s="67"/>
      <c r="B37" s="16" t="s">
        <v>95</v>
      </c>
      <c r="C37" s="82" t="s">
        <v>95</v>
      </c>
      <c r="D37" s="97" t="s">
        <v>482</v>
      </c>
      <c r="E37" s="41">
        <v>1380.9</v>
      </c>
      <c r="F37" s="41">
        <v>1180.9000000000001</v>
      </c>
      <c r="G37" s="41">
        <v>1180.9000000000001</v>
      </c>
    </row>
    <row r="38" spans="1:7" ht="15.6" x14ac:dyDescent="0.3">
      <c r="A38" s="15">
        <v>5</v>
      </c>
      <c r="B38" s="4" t="s">
        <v>104</v>
      </c>
      <c r="C38" s="3"/>
      <c r="D38" s="10" t="s">
        <v>105</v>
      </c>
      <c r="E38" s="92">
        <f>SUM(E39:E44)</f>
        <v>692719.79999999993</v>
      </c>
      <c r="F38" s="92">
        <f t="shared" ref="F38:G38" si="3">SUM(F39:F44)</f>
        <v>663468.1</v>
      </c>
      <c r="G38" s="92">
        <f t="shared" si="3"/>
        <v>667927.80000000005</v>
      </c>
    </row>
    <row r="39" spans="1:7" x14ac:dyDescent="0.25">
      <c r="A39" s="67"/>
      <c r="B39" s="5" t="s">
        <v>104</v>
      </c>
      <c r="C39" s="5" t="s">
        <v>88</v>
      </c>
      <c r="D39" s="1" t="s">
        <v>107</v>
      </c>
      <c r="E39" s="39">
        <v>167361.60000000001</v>
      </c>
      <c r="F39" s="39">
        <v>167221.6</v>
      </c>
      <c r="G39" s="39">
        <v>167221.6</v>
      </c>
    </row>
    <row r="40" spans="1:7" x14ac:dyDescent="0.25">
      <c r="A40" s="67"/>
      <c r="B40" s="5" t="s">
        <v>104</v>
      </c>
      <c r="C40" s="5" t="s">
        <v>89</v>
      </c>
      <c r="D40" s="1" t="s">
        <v>108</v>
      </c>
      <c r="E40" s="39">
        <v>430351.6</v>
      </c>
      <c r="F40" s="39">
        <v>405157.5</v>
      </c>
      <c r="G40" s="39">
        <v>409617.2</v>
      </c>
    </row>
    <row r="41" spans="1:7" x14ac:dyDescent="0.25">
      <c r="A41" s="67"/>
      <c r="B41" s="5" t="s">
        <v>104</v>
      </c>
      <c r="C41" s="5" t="s">
        <v>93</v>
      </c>
      <c r="D41" s="1" t="s">
        <v>154</v>
      </c>
      <c r="E41" s="39">
        <v>67667.8</v>
      </c>
      <c r="F41" s="1">
        <v>67367.8</v>
      </c>
      <c r="G41" s="1">
        <v>67367.8</v>
      </c>
    </row>
    <row r="42" spans="1:7" ht="26.4" x14ac:dyDescent="0.25">
      <c r="A42" s="67"/>
      <c r="B42" s="5" t="s">
        <v>104</v>
      </c>
      <c r="C42" s="5" t="s">
        <v>95</v>
      </c>
      <c r="D42" s="99" t="s">
        <v>2</v>
      </c>
      <c r="E42" s="39">
        <v>193.2</v>
      </c>
      <c r="F42" s="39">
        <v>193.2</v>
      </c>
      <c r="G42" s="39">
        <v>193.2</v>
      </c>
    </row>
    <row r="43" spans="1:7" x14ac:dyDescent="0.25">
      <c r="A43" s="67"/>
      <c r="B43" s="5" t="s">
        <v>104</v>
      </c>
      <c r="C43" s="5" t="s">
        <v>104</v>
      </c>
      <c r="D43" s="1" t="s">
        <v>153</v>
      </c>
      <c r="E43" s="39">
        <v>11345</v>
      </c>
      <c r="F43" s="1">
        <v>7727.4</v>
      </c>
      <c r="G43" s="1">
        <v>7727.4</v>
      </c>
    </row>
    <row r="44" spans="1:7" x14ac:dyDescent="0.25">
      <c r="A44" s="67"/>
      <c r="B44" s="5" t="s">
        <v>104</v>
      </c>
      <c r="C44" s="5" t="s">
        <v>99</v>
      </c>
      <c r="D44" s="1" t="s">
        <v>109</v>
      </c>
      <c r="E44" s="39">
        <v>15800.6</v>
      </c>
      <c r="F44" s="39">
        <v>15800.6</v>
      </c>
      <c r="G44" s="39">
        <v>15800.6</v>
      </c>
    </row>
    <row r="45" spans="1:7" ht="15.6" x14ac:dyDescent="0.3">
      <c r="A45" s="15">
        <v>6</v>
      </c>
      <c r="B45" s="4" t="s">
        <v>101</v>
      </c>
      <c r="C45" s="3"/>
      <c r="D45" s="10" t="s">
        <v>20</v>
      </c>
      <c r="E45" s="92">
        <f>SUM(E46:E47)</f>
        <v>83030.7</v>
      </c>
      <c r="F45" s="92">
        <f t="shared" ref="F45:G45" si="4">SUM(F46:F47)</f>
        <v>79728.3</v>
      </c>
      <c r="G45" s="92">
        <f t="shared" si="4"/>
        <v>80928.3</v>
      </c>
    </row>
    <row r="46" spans="1:7" x14ac:dyDescent="0.25">
      <c r="A46" s="67"/>
      <c r="B46" s="5" t="s">
        <v>101</v>
      </c>
      <c r="C46" s="5" t="s">
        <v>88</v>
      </c>
      <c r="D46" s="1" t="s">
        <v>106</v>
      </c>
      <c r="E46" s="39">
        <v>79002.2</v>
      </c>
      <c r="F46" s="1">
        <v>75699.8</v>
      </c>
      <c r="G46" s="1">
        <v>76899.8</v>
      </c>
    </row>
    <row r="47" spans="1:7" ht="26.4" x14ac:dyDescent="0.25">
      <c r="A47" s="67"/>
      <c r="B47" s="5" t="s">
        <v>101</v>
      </c>
      <c r="C47" s="5" t="s">
        <v>94</v>
      </c>
      <c r="D47" s="99" t="s">
        <v>7</v>
      </c>
      <c r="E47" s="39">
        <v>4028.5</v>
      </c>
      <c r="F47" s="39">
        <v>4028.5</v>
      </c>
      <c r="G47" s="39">
        <v>4028.5</v>
      </c>
    </row>
    <row r="48" spans="1:7" ht="15.6" x14ac:dyDescent="0.3">
      <c r="A48" s="15">
        <v>7</v>
      </c>
      <c r="B48" s="4" t="s">
        <v>110</v>
      </c>
      <c r="C48" s="3"/>
      <c r="D48" s="10" t="s">
        <v>111</v>
      </c>
      <c r="E48" s="92">
        <f>SUM(E49:E51)</f>
        <v>25720.7</v>
      </c>
      <c r="F48" s="92">
        <f t="shared" ref="F48:G48" si="5">SUM(F49:F51)</f>
        <v>22485.1</v>
      </c>
      <c r="G48" s="92">
        <f t="shared" si="5"/>
        <v>24342.2</v>
      </c>
    </row>
    <row r="49" spans="1:7" x14ac:dyDescent="0.25">
      <c r="A49" s="67"/>
      <c r="B49" s="5" t="s">
        <v>110</v>
      </c>
      <c r="C49" s="5" t="s">
        <v>88</v>
      </c>
      <c r="D49" s="1" t="s">
        <v>112</v>
      </c>
      <c r="E49" s="39">
        <v>2338.3000000000002</v>
      </c>
      <c r="F49" s="39">
        <v>2338.3000000000002</v>
      </c>
      <c r="G49" s="39">
        <v>2338.3000000000002</v>
      </c>
    </row>
    <row r="50" spans="1:7" x14ac:dyDescent="0.25">
      <c r="A50" s="67"/>
      <c r="B50" s="5" t="s">
        <v>110</v>
      </c>
      <c r="C50" s="5" t="s">
        <v>93</v>
      </c>
      <c r="D50" s="1" t="s">
        <v>116</v>
      </c>
      <c r="E50" s="39">
        <v>1714</v>
      </c>
      <c r="F50" s="39">
        <v>1664</v>
      </c>
      <c r="G50" s="39">
        <v>1664</v>
      </c>
    </row>
    <row r="51" spans="1:7" x14ac:dyDescent="0.25">
      <c r="A51" s="67"/>
      <c r="B51" s="5" t="s">
        <v>110</v>
      </c>
      <c r="C51" s="5" t="s">
        <v>94</v>
      </c>
      <c r="D51" s="1" t="s">
        <v>13</v>
      </c>
      <c r="E51" s="39">
        <v>21668.400000000001</v>
      </c>
      <c r="F51" s="39">
        <v>18482.8</v>
      </c>
      <c r="G51" s="39">
        <v>20339.900000000001</v>
      </c>
    </row>
    <row r="52" spans="1:7" ht="15.6" x14ac:dyDescent="0.3">
      <c r="A52" s="15">
        <v>8</v>
      </c>
      <c r="B52" s="4" t="s">
        <v>102</v>
      </c>
      <c r="C52" s="5"/>
      <c r="D52" s="10" t="s">
        <v>123</v>
      </c>
      <c r="E52" s="92">
        <f>SUM(E53:E53)</f>
        <v>706.1</v>
      </c>
      <c r="F52" s="92">
        <f t="shared" ref="F52:G52" si="6">SUM(F53:F53)</f>
        <v>706.1</v>
      </c>
      <c r="G52" s="92">
        <f t="shared" si="6"/>
        <v>706.1</v>
      </c>
    </row>
    <row r="53" spans="1:7" x14ac:dyDescent="0.25">
      <c r="A53" s="67"/>
      <c r="B53" s="5" t="s">
        <v>102</v>
      </c>
      <c r="C53" s="5" t="s">
        <v>89</v>
      </c>
      <c r="D53" s="99" t="s">
        <v>6</v>
      </c>
      <c r="E53" s="39">
        <v>706.1</v>
      </c>
      <c r="F53" s="39">
        <v>706.1</v>
      </c>
      <c r="G53" s="39">
        <v>706.1</v>
      </c>
    </row>
    <row r="54" spans="1:7" ht="15.6" x14ac:dyDescent="0.3">
      <c r="A54" s="15">
        <v>9</v>
      </c>
      <c r="B54" s="4" t="s">
        <v>122</v>
      </c>
      <c r="C54" s="5"/>
      <c r="D54" s="10" t="s">
        <v>8</v>
      </c>
      <c r="E54" s="92">
        <f>SUM(E55:E55)</f>
        <v>3838.9</v>
      </c>
      <c r="F54" s="92">
        <f t="shared" ref="F54:G54" si="7">SUM(F55:F55)</f>
        <v>3538.9</v>
      </c>
      <c r="G54" s="92">
        <f t="shared" si="7"/>
        <v>3538.9</v>
      </c>
    </row>
    <row r="55" spans="1:7" ht="26.4" x14ac:dyDescent="0.25">
      <c r="A55" s="67"/>
      <c r="B55" s="5" t="s">
        <v>122</v>
      </c>
      <c r="C55" s="5" t="s">
        <v>94</v>
      </c>
      <c r="D55" s="97" t="s">
        <v>14</v>
      </c>
      <c r="E55" s="39">
        <v>3838.9</v>
      </c>
      <c r="F55" s="39">
        <v>3538.9</v>
      </c>
      <c r="G55" s="39">
        <v>3538.9</v>
      </c>
    </row>
    <row r="56" spans="1:7" ht="31.2" x14ac:dyDescent="0.3">
      <c r="A56" s="15">
        <v>10</v>
      </c>
      <c r="B56" s="4" t="s">
        <v>9</v>
      </c>
      <c r="C56" s="5"/>
      <c r="D56" s="10" t="s">
        <v>606</v>
      </c>
      <c r="E56" s="92">
        <f>SUM(E57:E57)</f>
        <v>25</v>
      </c>
      <c r="F56" s="92">
        <f t="shared" ref="F56:G56" si="8">SUM(F57:F57)</f>
        <v>0</v>
      </c>
      <c r="G56" s="92">
        <f t="shared" si="8"/>
        <v>0</v>
      </c>
    </row>
    <row r="57" spans="1:7" ht="26.4" x14ac:dyDescent="0.25">
      <c r="A57" s="67"/>
      <c r="B57" s="146">
        <v>13</v>
      </c>
      <c r="C57" s="5" t="s">
        <v>88</v>
      </c>
      <c r="D57" s="99" t="s">
        <v>607</v>
      </c>
      <c r="E57" s="39">
        <v>25</v>
      </c>
      <c r="F57" s="39"/>
      <c r="G57" s="39"/>
    </row>
    <row r="59" spans="1:7" s="19" customFormat="1" x14ac:dyDescent="0.25">
      <c r="B59" s="19" t="s">
        <v>79</v>
      </c>
    </row>
  </sheetData>
  <mergeCells count="8">
    <mergeCell ref="A8:G8"/>
    <mergeCell ref="A11:A13"/>
    <mergeCell ref="B11:B13"/>
    <mergeCell ref="C11:C13"/>
    <mergeCell ref="D11:D13"/>
    <mergeCell ref="E11:G11"/>
    <mergeCell ref="E12:E13"/>
    <mergeCell ref="F12:G12"/>
  </mergeCells>
  <phoneticPr fontId="2" type="noConversion"/>
  <pageMargins left="0.75" right="0.75" top="1" bottom="1" header="0.5" footer="0.5"/>
  <pageSetup paperSize="9" scale="98" fitToHeight="0" orientation="portrait"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4"/>
  <sheetViews>
    <sheetView zoomScaleNormal="100" workbookViewId="0">
      <selection activeCell="J10" sqref="J10"/>
    </sheetView>
  </sheetViews>
  <sheetFormatPr defaultColWidth="9.109375" defaultRowHeight="13.2" x14ac:dyDescent="0.25"/>
  <cols>
    <col min="1" max="1" width="2.5546875" customWidth="1"/>
    <col min="2" max="2" width="2.44140625" customWidth="1"/>
    <col min="3" max="3" width="11.5546875" customWidth="1"/>
    <col min="4" max="4" width="3.33203125" customWidth="1"/>
    <col min="5" max="5" width="35.33203125" customWidth="1"/>
    <col min="6" max="6" width="11.33203125" customWidth="1"/>
    <col min="7" max="7" width="11.109375" customWidth="1"/>
    <col min="8" max="8" width="10.88671875" customWidth="1"/>
    <col min="10" max="10" width="10.109375" bestFit="1" customWidth="1"/>
  </cols>
  <sheetData>
    <row r="1" spans="1:8" x14ac:dyDescent="0.25">
      <c r="E1" s="85" t="s">
        <v>569</v>
      </c>
      <c r="F1" s="85"/>
      <c r="G1" s="86"/>
      <c r="H1" s="86"/>
    </row>
    <row r="2" spans="1:8" x14ac:dyDescent="0.25">
      <c r="E2" s="85" t="s">
        <v>370</v>
      </c>
      <c r="F2" s="85"/>
      <c r="G2" s="86"/>
      <c r="H2" s="86"/>
    </row>
    <row r="3" spans="1:8" x14ac:dyDescent="0.25">
      <c r="E3" s="85" t="s">
        <v>789</v>
      </c>
      <c r="F3" s="85"/>
      <c r="G3" s="86"/>
      <c r="H3" s="86"/>
    </row>
    <row r="4" spans="1:8" x14ac:dyDescent="0.25">
      <c r="E4" s="85" t="s">
        <v>141</v>
      </c>
      <c r="F4" s="85"/>
      <c r="G4" s="86"/>
      <c r="H4" s="86"/>
    </row>
    <row r="5" spans="1:8" x14ac:dyDescent="0.25">
      <c r="E5" s="85" t="s">
        <v>667</v>
      </c>
      <c r="F5" s="85"/>
      <c r="G5" s="86"/>
      <c r="H5" s="86"/>
    </row>
    <row r="6" spans="1:8" x14ac:dyDescent="0.25">
      <c r="E6" s="85"/>
      <c r="F6" s="85"/>
      <c r="G6" s="86"/>
      <c r="H6" s="86"/>
    </row>
    <row r="7" spans="1:8" x14ac:dyDescent="0.25">
      <c r="E7" s="85"/>
      <c r="F7" s="85"/>
      <c r="G7" s="86"/>
      <c r="H7" s="86"/>
    </row>
    <row r="8" spans="1:8" ht="75" customHeight="1" x14ac:dyDescent="0.25">
      <c r="A8" s="239" t="s">
        <v>670</v>
      </c>
      <c r="B8" s="258"/>
      <c r="C8" s="258"/>
      <c r="D8" s="258"/>
      <c r="E8" s="258"/>
      <c r="F8" s="258"/>
      <c r="G8" s="259"/>
      <c r="H8" s="259"/>
    </row>
    <row r="10" spans="1:8" x14ac:dyDescent="0.25">
      <c r="F10" s="6"/>
    </row>
    <row r="11" spans="1:8" x14ac:dyDescent="0.25">
      <c r="A11" s="245" t="s">
        <v>117</v>
      </c>
      <c r="B11" s="245" t="s">
        <v>118</v>
      </c>
      <c r="C11" s="245" t="s">
        <v>119</v>
      </c>
      <c r="D11" s="245" t="s">
        <v>113</v>
      </c>
      <c r="E11" s="245" t="s">
        <v>90</v>
      </c>
      <c r="F11" s="251" t="s">
        <v>27</v>
      </c>
      <c r="G11" s="238"/>
      <c r="H11" s="238"/>
    </row>
    <row r="12" spans="1:8" x14ac:dyDescent="0.25">
      <c r="A12" s="246"/>
      <c r="B12" s="246"/>
      <c r="C12" s="246"/>
      <c r="D12" s="246"/>
      <c r="E12" s="246"/>
      <c r="F12" s="255" t="s">
        <v>468</v>
      </c>
      <c r="G12" s="238" t="s">
        <v>138</v>
      </c>
      <c r="H12" s="238"/>
    </row>
    <row r="13" spans="1:8" x14ac:dyDescent="0.25">
      <c r="A13" s="247"/>
      <c r="B13" s="247"/>
      <c r="C13" s="247"/>
      <c r="D13" s="247"/>
      <c r="E13" s="247"/>
      <c r="F13" s="257"/>
      <c r="G13" s="1" t="s">
        <v>596</v>
      </c>
      <c r="H13" s="1" t="s">
        <v>668</v>
      </c>
    </row>
    <row r="14" spans="1:8" x14ac:dyDescent="0.25">
      <c r="A14" s="2">
        <v>1</v>
      </c>
      <c r="B14" s="2">
        <v>2</v>
      </c>
      <c r="C14" s="2">
        <v>3</v>
      </c>
      <c r="D14" s="2">
        <v>4</v>
      </c>
      <c r="E14" s="2">
        <v>5</v>
      </c>
      <c r="F14" s="2">
        <v>6</v>
      </c>
      <c r="G14" s="2">
        <v>7</v>
      </c>
      <c r="H14" s="2">
        <v>8</v>
      </c>
    </row>
    <row r="15" spans="1:8" ht="17.399999999999999" x14ac:dyDescent="0.3">
      <c r="A15" s="12"/>
      <c r="B15" s="12"/>
      <c r="C15" s="12"/>
      <c r="D15" s="12"/>
      <c r="E15" s="9" t="s">
        <v>92</v>
      </c>
      <c r="F15" s="59">
        <f>F16+F89+F133+F225+F344+F481+F516+F545+F554+F570</f>
        <v>1339576.2999999998</v>
      </c>
      <c r="G15" s="59">
        <f>G16+G89+G133+G225+G344+G481+G516+G545+G554+G570</f>
        <v>1140354</v>
      </c>
      <c r="H15" s="59">
        <f>H16+H89+H133+H225+H344+H481+H516+H545+H554+H570</f>
        <v>1141596.3999999999</v>
      </c>
    </row>
    <row r="16" spans="1:8" ht="31.2" x14ac:dyDescent="0.3">
      <c r="A16" s="4" t="s">
        <v>88</v>
      </c>
      <c r="B16" s="11"/>
      <c r="C16" s="11"/>
      <c r="D16" s="11"/>
      <c r="E16" s="10" t="s">
        <v>91</v>
      </c>
      <c r="F16" s="92">
        <f>F17+F22+F29+F38+F43+F55+F60</f>
        <v>128464.6</v>
      </c>
      <c r="G16" s="92">
        <f>G17+G22+G29+G38+G43+G55+G60</f>
        <v>126127.9</v>
      </c>
      <c r="H16" s="92">
        <f>H17+H22+H29+H38+H43+H55+H60</f>
        <v>126199.4</v>
      </c>
    </row>
    <row r="17" spans="1:8" ht="53.4" x14ac:dyDescent="0.3">
      <c r="A17" s="30" t="s">
        <v>88</v>
      </c>
      <c r="B17" s="30" t="s">
        <v>89</v>
      </c>
      <c r="C17" s="30"/>
      <c r="D17" s="30"/>
      <c r="E17" s="46" t="s">
        <v>17</v>
      </c>
      <c r="F17" s="40">
        <f t="shared" ref="F17:H20" si="0">F18</f>
        <v>2266.3000000000002</v>
      </c>
      <c r="G17" s="40">
        <f t="shared" si="0"/>
        <v>2266.3000000000002</v>
      </c>
      <c r="H17" s="40">
        <f t="shared" si="0"/>
        <v>2266.3000000000002</v>
      </c>
    </row>
    <row r="18" spans="1:8" ht="26.4" x14ac:dyDescent="0.25">
      <c r="A18" s="16" t="s">
        <v>88</v>
      </c>
      <c r="B18" s="16" t="s">
        <v>89</v>
      </c>
      <c r="C18" s="79">
        <v>9900000000</v>
      </c>
      <c r="D18" s="16"/>
      <c r="E18" s="55" t="s">
        <v>142</v>
      </c>
      <c r="F18" s="41">
        <f t="shared" si="0"/>
        <v>2266.3000000000002</v>
      </c>
      <c r="G18" s="41">
        <f t="shared" si="0"/>
        <v>2266.3000000000002</v>
      </c>
      <c r="H18" s="41">
        <f t="shared" si="0"/>
        <v>2266.3000000000002</v>
      </c>
    </row>
    <row r="19" spans="1:8" ht="39.6" x14ac:dyDescent="0.25">
      <c r="A19" s="16" t="s">
        <v>88</v>
      </c>
      <c r="B19" s="16" t="s">
        <v>89</v>
      </c>
      <c r="C19" s="79">
        <v>9980000000</v>
      </c>
      <c r="D19" s="16"/>
      <c r="E19" s="54" t="s">
        <v>29</v>
      </c>
      <c r="F19" s="41">
        <f t="shared" si="0"/>
        <v>2266.3000000000002</v>
      </c>
      <c r="G19" s="41">
        <f t="shared" si="0"/>
        <v>2266.3000000000002</v>
      </c>
      <c r="H19" s="41">
        <f t="shared" si="0"/>
        <v>2266.3000000000002</v>
      </c>
    </row>
    <row r="20" spans="1:8" x14ac:dyDescent="0.25">
      <c r="A20" s="16" t="s">
        <v>88</v>
      </c>
      <c r="B20" s="16" t="s">
        <v>89</v>
      </c>
      <c r="C20" s="79">
        <v>9980022100</v>
      </c>
      <c r="D20" s="16"/>
      <c r="E20" s="99" t="s">
        <v>114</v>
      </c>
      <c r="F20" s="39">
        <f t="shared" si="0"/>
        <v>2266.3000000000002</v>
      </c>
      <c r="G20" s="39">
        <f t="shared" si="0"/>
        <v>2266.3000000000002</v>
      </c>
      <c r="H20" s="39">
        <f t="shared" si="0"/>
        <v>2266.3000000000002</v>
      </c>
    </row>
    <row r="21" spans="1:8" ht="39.6" x14ac:dyDescent="0.25">
      <c r="A21" s="16" t="s">
        <v>88</v>
      </c>
      <c r="B21" s="16" t="s">
        <v>89</v>
      </c>
      <c r="C21" s="79">
        <v>9980022100</v>
      </c>
      <c r="D21" s="16" t="s">
        <v>62</v>
      </c>
      <c r="E21" s="99" t="s">
        <v>78</v>
      </c>
      <c r="F21" s="39">
        <v>2266.3000000000002</v>
      </c>
      <c r="G21" s="39">
        <v>2266.3000000000002</v>
      </c>
      <c r="H21" s="39">
        <v>2266.3000000000002</v>
      </c>
    </row>
    <row r="22" spans="1:8" ht="66.599999999999994" x14ac:dyDescent="0.3">
      <c r="A22" s="30" t="s">
        <v>88</v>
      </c>
      <c r="B22" s="30" t="s">
        <v>93</v>
      </c>
      <c r="C22" s="31"/>
      <c r="D22" s="31"/>
      <c r="E22" s="48" t="s">
        <v>127</v>
      </c>
      <c r="F22" s="43">
        <f>F23</f>
        <v>4420.3</v>
      </c>
      <c r="G22" s="43">
        <f>G23</f>
        <v>4420.3</v>
      </c>
      <c r="H22" s="43">
        <f>H23</f>
        <v>4420.3</v>
      </c>
    </row>
    <row r="23" spans="1:8" ht="39.6" x14ac:dyDescent="0.25">
      <c r="A23" s="16" t="s">
        <v>88</v>
      </c>
      <c r="B23" s="16" t="s">
        <v>93</v>
      </c>
      <c r="C23" s="79">
        <v>9990000000</v>
      </c>
      <c r="D23" s="16"/>
      <c r="E23" s="54" t="s">
        <v>28</v>
      </c>
      <c r="F23" s="41">
        <f>F24+F26</f>
        <v>4420.3</v>
      </c>
      <c r="G23" s="41">
        <f>G24+G26</f>
        <v>4420.3</v>
      </c>
      <c r="H23" s="41">
        <f>H24+H26</f>
        <v>4420.3</v>
      </c>
    </row>
    <row r="24" spans="1:8" x14ac:dyDescent="0.25">
      <c r="A24" s="16" t="s">
        <v>88</v>
      </c>
      <c r="B24" s="16" t="s">
        <v>93</v>
      </c>
      <c r="C24" s="79">
        <v>9990022400</v>
      </c>
      <c r="D24" s="16"/>
      <c r="E24" s="98" t="s">
        <v>137</v>
      </c>
      <c r="F24" s="41">
        <f>F25</f>
        <v>1652.8</v>
      </c>
      <c r="G24" s="41">
        <f>G25</f>
        <v>1652.8</v>
      </c>
      <c r="H24" s="41">
        <f>H25</f>
        <v>1652.8</v>
      </c>
    </row>
    <row r="25" spans="1:8" ht="39.6" x14ac:dyDescent="0.25">
      <c r="A25" s="16" t="s">
        <v>88</v>
      </c>
      <c r="B25" s="16" t="s">
        <v>93</v>
      </c>
      <c r="C25" s="79">
        <v>9990022400</v>
      </c>
      <c r="D25" s="16" t="s">
        <v>62</v>
      </c>
      <c r="E25" s="55" t="s">
        <v>63</v>
      </c>
      <c r="F25" s="39">
        <v>1652.8</v>
      </c>
      <c r="G25" s="39">
        <v>1652.8</v>
      </c>
      <c r="H25" s="39">
        <v>1652.8</v>
      </c>
    </row>
    <row r="26" spans="1:8" ht="23.25" customHeight="1" x14ac:dyDescent="0.25">
      <c r="A26" s="16" t="s">
        <v>88</v>
      </c>
      <c r="B26" s="16" t="s">
        <v>93</v>
      </c>
      <c r="C26" s="79">
        <v>9990022500</v>
      </c>
      <c r="D26" s="21"/>
      <c r="E26" s="99" t="s">
        <v>595</v>
      </c>
      <c r="F26" s="41">
        <f>SUM(F27:F28)</f>
        <v>2767.5</v>
      </c>
      <c r="G26" s="41">
        <f>SUM(G27:G28)</f>
        <v>2767.5</v>
      </c>
      <c r="H26" s="41">
        <f>SUM(H27:H28)</f>
        <v>2767.5</v>
      </c>
    </row>
    <row r="27" spans="1:8" ht="39.6" x14ac:dyDescent="0.25">
      <c r="A27" s="16" t="s">
        <v>88</v>
      </c>
      <c r="B27" s="16" t="s">
        <v>93</v>
      </c>
      <c r="C27" s="79">
        <v>9990022500</v>
      </c>
      <c r="D27" s="16" t="s">
        <v>62</v>
      </c>
      <c r="E27" s="55" t="s">
        <v>63</v>
      </c>
      <c r="F27" s="39">
        <v>2650.5</v>
      </c>
      <c r="G27" s="39">
        <v>2650.5</v>
      </c>
      <c r="H27" s="39">
        <v>2650.5</v>
      </c>
    </row>
    <row r="28" spans="1:8" ht="39.6" x14ac:dyDescent="0.25">
      <c r="A28" s="16" t="s">
        <v>88</v>
      </c>
      <c r="B28" s="16" t="s">
        <v>93</v>
      </c>
      <c r="C28" s="79">
        <v>9990022500</v>
      </c>
      <c r="D28" s="82" t="s">
        <v>209</v>
      </c>
      <c r="E28" s="98" t="s">
        <v>210</v>
      </c>
      <c r="F28" s="39">
        <v>117</v>
      </c>
      <c r="G28" s="39">
        <v>117</v>
      </c>
      <c r="H28" s="39">
        <v>117</v>
      </c>
    </row>
    <row r="29" spans="1:8" s="32" customFormat="1" ht="79.8" x14ac:dyDescent="0.3">
      <c r="A29" s="30" t="s">
        <v>88</v>
      </c>
      <c r="B29" s="30" t="s">
        <v>94</v>
      </c>
      <c r="C29" s="30"/>
      <c r="D29" s="30"/>
      <c r="E29" s="46" t="s">
        <v>124</v>
      </c>
      <c r="F29" s="40">
        <f>F30</f>
        <v>56286.299999999996</v>
      </c>
      <c r="G29" s="40">
        <f>G30</f>
        <v>56289.899999999994</v>
      </c>
      <c r="H29" s="40">
        <f>H30</f>
        <v>56293.7</v>
      </c>
    </row>
    <row r="30" spans="1:8" ht="26.4" x14ac:dyDescent="0.25">
      <c r="A30" s="16" t="s">
        <v>88</v>
      </c>
      <c r="B30" s="16" t="s">
        <v>94</v>
      </c>
      <c r="C30" s="79">
        <v>9900000000</v>
      </c>
      <c r="D30" s="16"/>
      <c r="E30" s="55" t="s">
        <v>142</v>
      </c>
      <c r="F30" s="39">
        <f>F31+F34</f>
        <v>56286.299999999996</v>
      </c>
      <c r="G30" s="39">
        <f>G31+G34</f>
        <v>56289.899999999994</v>
      </c>
      <c r="H30" s="39">
        <f>H31+H34</f>
        <v>56293.7</v>
      </c>
    </row>
    <row r="31" spans="1:8" ht="26.4" x14ac:dyDescent="0.25">
      <c r="A31" s="16" t="s">
        <v>88</v>
      </c>
      <c r="B31" s="16" t="s">
        <v>94</v>
      </c>
      <c r="C31" s="79">
        <v>9930000000</v>
      </c>
      <c r="D31" s="16"/>
      <c r="E31" s="22" t="s">
        <v>40</v>
      </c>
      <c r="F31" s="39">
        <f>F32</f>
        <v>478.1</v>
      </c>
      <c r="G31" s="39">
        <f>G32</f>
        <v>481.7</v>
      </c>
      <c r="H31" s="39">
        <f>H32</f>
        <v>485.5</v>
      </c>
    </row>
    <row r="32" spans="1:8" ht="62.25" customHeight="1" x14ac:dyDescent="0.25">
      <c r="A32" s="16" t="s">
        <v>88</v>
      </c>
      <c r="B32" s="16" t="s">
        <v>94</v>
      </c>
      <c r="C32" s="79">
        <v>9930010510</v>
      </c>
      <c r="D32" s="16"/>
      <c r="E32" s="22" t="s">
        <v>15</v>
      </c>
      <c r="F32" s="39">
        <f>F33</f>
        <v>478.1</v>
      </c>
      <c r="G32" s="39">
        <f t="shared" ref="G32:H32" si="1">G33</f>
        <v>481.7</v>
      </c>
      <c r="H32" s="39">
        <f t="shared" si="1"/>
        <v>485.5</v>
      </c>
    </row>
    <row r="33" spans="1:8" ht="39.6" x14ac:dyDescent="0.25">
      <c r="A33" s="16" t="s">
        <v>88</v>
      </c>
      <c r="B33" s="16" t="s">
        <v>94</v>
      </c>
      <c r="C33" s="79">
        <v>9930010510</v>
      </c>
      <c r="D33" s="16" t="s">
        <v>62</v>
      </c>
      <c r="E33" s="102" t="s">
        <v>63</v>
      </c>
      <c r="F33" s="39">
        <v>478.1</v>
      </c>
      <c r="G33" s="39">
        <v>481.7</v>
      </c>
      <c r="H33" s="39">
        <v>485.5</v>
      </c>
    </row>
    <row r="34" spans="1:8" ht="39.6" x14ac:dyDescent="0.25">
      <c r="A34" s="16" t="s">
        <v>88</v>
      </c>
      <c r="B34" s="16" t="s">
        <v>94</v>
      </c>
      <c r="C34" s="79">
        <v>9980000000</v>
      </c>
      <c r="D34" s="16"/>
      <c r="E34" s="54" t="s">
        <v>29</v>
      </c>
      <c r="F34" s="39">
        <f>F35</f>
        <v>55808.2</v>
      </c>
      <c r="G34" s="39">
        <f>G35</f>
        <v>55808.2</v>
      </c>
      <c r="H34" s="39">
        <f>H35</f>
        <v>55808.2</v>
      </c>
    </row>
    <row r="35" spans="1:8" x14ac:dyDescent="0.25">
      <c r="A35" s="16" t="s">
        <v>88</v>
      </c>
      <c r="B35" s="16" t="s">
        <v>94</v>
      </c>
      <c r="C35" s="138">
        <v>9980022200</v>
      </c>
      <c r="D35" s="21"/>
      <c r="E35" s="99" t="s">
        <v>115</v>
      </c>
      <c r="F35" s="39">
        <f>SUM(F36:F37)</f>
        <v>55808.2</v>
      </c>
      <c r="G35" s="39">
        <f>SUM(G36:G37)</f>
        <v>55808.2</v>
      </c>
      <c r="H35" s="39">
        <f>SUM(H36:H37)</f>
        <v>55808.2</v>
      </c>
    </row>
    <row r="36" spans="1:8" ht="39.6" x14ac:dyDescent="0.25">
      <c r="A36" s="16" t="s">
        <v>88</v>
      </c>
      <c r="B36" s="16" t="s">
        <v>94</v>
      </c>
      <c r="C36" s="138">
        <v>9980022200</v>
      </c>
      <c r="D36" s="16" t="s">
        <v>62</v>
      </c>
      <c r="E36" s="55" t="s">
        <v>63</v>
      </c>
      <c r="F36" s="39">
        <v>53934.1</v>
      </c>
      <c r="G36" s="39">
        <v>53934.1</v>
      </c>
      <c r="H36" s="39">
        <v>53934.1</v>
      </c>
    </row>
    <row r="37" spans="1:8" ht="39.6" x14ac:dyDescent="0.25">
      <c r="A37" s="16" t="s">
        <v>88</v>
      </c>
      <c r="B37" s="16" t="s">
        <v>94</v>
      </c>
      <c r="C37" s="138">
        <v>9980022200</v>
      </c>
      <c r="D37" s="82" t="s">
        <v>209</v>
      </c>
      <c r="E37" s="98" t="s">
        <v>210</v>
      </c>
      <c r="F37" s="39">
        <v>1874.1</v>
      </c>
      <c r="G37" s="39">
        <v>1874.1</v>
      </c>
      <c r="H37" s="39">
        <v>1874.1</v>
      </c>
    </row>
    <row r="38" spans="1:8" ht="14.4" x14ac:dyDescent="0.3">
      <c r="A38" s="35" t="s">
        <v>88</v>
      </c>
      <c r="B38" s="35" t="s">
        <v>95</v>
      </c>
      <c r="C38" s="35"/>
      <c r="D38" s="35"/>
      <c r="E38" s="46" t="s">
        <v>286</v>
      </c>
      <c r="F38" s="42">
        <f>SUM(F39)</f>
        <v>8.3000000000000007</v>
      </c>
      <c r="G38" s="42">
        <f>SUM(G39)</f>
        <v>8.6</v>
      </c>
      <c r="H38" s="42">
        <f>SUM(H39)</f>
        <v>98</v>
      </c>
    </row>
    <row r="39" spans="1:8" ht="26.4" x14ac:dyDescent="0.25">
      <c r="A39" s="16" t="s">
        <v>88</v>
      </c>
      <c r="B39" s="82" t="s">
        <v>95</v>
      </c>
      <c r="C39" s="79">
        <v>9900000000</v>
      </c>
      <c r="D39" s="16"/>
      <c r="E39" s="55" t="s">
        <v>143</v>
      </c>
      <c r="F39" s="39">
        <f t="shared" ref="F39:H41" si="2">F40</f>
        <v>8.3000000000000007</v>
      </c>
      <c r="G39" s="39">
        <f t="shared" si="2"/>
        <v>8.6</v>
      </c>
      <c r="H39" s="39">
        <f t="shared" si="2"/>
        <v>98</v>
      </c>
    </row>
    <row r="40" spans="1:8" ht="26.4" x14ac:dyDescent="0.25">
      <c r="A40" s="16" t="s">
        <v>88</v>
      </c>
      <c r="B40" s="82" t="s">
        <v>95</v>
      </c>
      <c r="C40" s="79">
        <v>9930000000</v>
      </c>
      <c r="D40" s="16"/>
      <c r="E40" s="22" t="s">
        <v>40</v>
      </c>
      <c r="F40" s="39">
        <f t="shared" si="2"/>
        <v>8.3000000000000007</v>
      </c>
      <c r="G40" s="39">
        <f t="shared" si="2"/>
        <v>8.6</v>
      </c>
      <c r="H40" s="39">
        <f t="shared" si="2"/>
        <v>98</v>
      </c>
    </row>
    <row r="41" spans="1:8" ht="66" x14ac:dyDescent="0.25">
      <c r="A41" s="16" t="s">
        <v>88</v>
      </c>
      <c r="B41" s="82" t="s">
        <v>95</v>
      </c>
      <c r="C41" s="79">
        <v>9930051200</v>
      </c>
      <c r="D41" s="16"/>
      <c r="E41" s="54" t="s">
        <v>279</v>
      </c>
      <c r="F41" s="107">
        <f t="shared" si="2"/>
        <v>8.3000000000000007</v>
      </c>
      <c r="G41" s="39">
        <f t="shared" si="2"/>
        <v>8.6</v>
      </c>
      <c r="H41" s="39">
        <f t="shared" si="2"/>
        <v>98</v>
      </c>
    </row>
    <row r="42" spans="1:8" ht="39.6" x14ac:dyDescent="0.25">
      <c r="A42" s="16" t="s">
        <v>88</v>
      </c>
      <c r="B42" s="82" t="s">
        <v>95</v>
      </c>
      <c r="C42" s="79">
        <v>9930051200</v>
      </c>
      <c r="D42" s="82" t="s">
        <v>209</v>
      </c>
      <c r="E42" s="98" t="s">
        <v>210</v>
      </c>
      <c r="F42" s="107">
        <v>8.3000000000000007</v>
      </c>
      <c r="G42" s="107">
        <v>8.6</v>
      </c>
      <c r="H42" s="107">
        <v>98</v>
      </c>
    </row>
    <row r="43" spans="1:8" s="37" customFormat="1" ht="66.599999999999994" x14ac:dyDescent="0.3">
      <c r="A43" s="35" t="s">
        <v>88</v>
      </c>
      <c r="B43" s="35" t="s">
        <v>96</v>
      </c>
      <c r="C43" s="35"/>
      <c r="D43" s="35"/>
      <c r="E43" s="46" t="s">
        <v>125</v>
      </c>
      <c r="F43" s="42">
        <f>SUM(F44)</f>
        <v>13768.5</v>
      </c>
      <c r="G43" s="42">
        <f>SUM(G44)</f>
        <v>13696.9</v>
      </c>
      <c r="H43" s="42">
        <f>SUM(H44)</f>
        <v>13696.9</v>
      </c>
    </row>
    <row r="44" spans="1:8" ht="26.4" x14ac:dyDescent="0.25">
      <c r="A44" s="16" t="s">
        <v>88</v>
      </c>
      <c r="B44" s="16" t="s">
        <v>96</v>
      </c>
      <c r="C44" s="79">
        <v>9900000000</v>
      </c>
      <c r="D44" s="16"/>
      <c r="E44" s="55" t="s">
        <v>142</v>
      </c>
      <c r="F44" s="39">
        <f>F45+F49</f>
        <v>13768.5</v>
      </c>
      <c r="G44" s="39">
        <f>G45+G49</f>
        <v>13696.9</v>
      </c>
      <c r="H44" s="39">
        <f>H45+H49</f>
        <v>13696.9</v>
      </c>
    </row>
    <row r="45" spans="1:8" ht="39.6" x14ac:dyDescent="0.25">
      <c r="A45" s="16" t="s">
        <v>88</v>
      </c>
      <c r="B45" s="16" t="s">
        <v>96</v>
      </c>
      <c r="C45" s="79">
        <v>9980000000</v>
      </c>
      <c r="D45" s="16"/>
      <c r="E45" s="54" t="s">
        <v>29</v>
      </c>
      <c r="F45" s="39">
        <f>F46</f>
        <v>11732.699999999999</v>
      </c>
      <c r="G45" s="39">
        <f>G46</f>
        <v>11732.699999999999</v>
      </c>
      <c r="H45" s="39">
        <f>H46</f>
        <v>11732.699999999999</v>
      </c>
    </row>
    <row r="46" spans="1:8" x14ac:dyDescent="0.25">
      <c r="A46" s="16" t="s">
        <v>88</v>
      </c>
      <c r="B46" s="16" t="s">
        <v>96</v>
      </c>
      <c r="C46" s="138">
        <v>9980022200</v>
      </c>
      <c r="D46" s="21"/>
      <c r="E46" s="99" t="s">
        <v>115</v>
      </c>
      <c r="F46" s="39">
        <f>SUM(F47:F48)</f>
        <v>11732.699999999999</v>
      </c>
      <c r="G46" s="39">
        <f>SUM(G47:G48)</f>
        <v>11732.699999999999</v>
      </c>
      <c r="H46" s="39">
        <f>SUM(H47:H48)</f>
        <v>11732.699999999999</v>
      </c>
    </row>
    <row r="47" spans="1:8" ht="39.6" x14ac:dyDescent="0.25">
      <c r="A47" s="16" t="s">
        <v>88</v>
      </c>
      <c r="B47" s="16" t="s">
        <v>96</v>
      </c>
      <c r="C47" s="138">
        <v>9980022200</v>
      </c>
      <c r="D47" s="16" t="s">
        <v>62</v>
      </c>
      <c r="E47" s="102" t="s">
        <v>63</v>
      </c>
      <c r="F47" s="39">
        <v>11196.4</v>
      </c>
      <c r="G47" s="39">
        <v>11196.4</v>
      </c>
      <c r="H47" s="39">
        <v>11196.4</v>
      </c>
    </row>
    <row r="48" spans="1:8" ht="39.6" x14ac:dyDescent="0.25">
      <c r="A48" s="16" t="s">
        <v>88</v>
      </c>
      <c r="B48" s="16" t="s">
        <v>96</v>
      </c>
      <c r="C48" s="138">
        <v>9980022200</v>
      </c>
      <c r="D48" s="82" t="s">
        <v>209</v>
      </c>
      <c r="E48" s="98" t="s">
        <v>210</v>
      </c>
      <c r="F48" s="39">
        <v>536.29999999999995</v>
      </c>
      <c r="G48" s="39">
        <v>536.29999999999995</v>
      </c>
      <c r="H48" s="39">
        <v>536.29999999999995</v>
      </c>
    </row>
    <row r="49" spans="1:8" ht="39.6" x14ac:dyDescent="0.25">
      <c r="A49" s="16" t="s">
        <v>88</v>
      </c>
      <c r="B49" s="16" t="s">
        <v>96</v>
      </c>
      <c r="C49" s="79">
        <v>9990000000</v>
      </c>
      <c r="D49" s="16"/>
      <c r="E49" s="54" t="s">
        <v>28</v>
      </c>
      <c r="F49" s="39">
        <f>+F50+F52</f>
        <v>2035.8000000000002</v>
      </c>
      <c r="G49" s="39">
        <f t="shared" ref="G49:H49" si="3">+G50+G52</f>
        <v>1964.2</v>
      </c>
      <c r="H49" s="39">
        <f t="shared" si="3"/>
        <v>1964.2</v>
      </c>
    </row>
    <row r="50" spans="1:8" s="174" customFormat="1" ht="26.4" x14ac:dyDescent="0.25">
      <c r="A50" s="16" t="s">
        <v>88</v>
      </c>
      <c r="B50" s="16" t="s">
        <v>96</v>
      </c>
      <c r="C50" s="79">
        <v>9990022350</v>
      </c>
      <c r="D50" s="16"/>
      <c r="E50" s="98" t="s">
        <v>735</v>
      </c>
      <c r="F50" s="39">
        <f>F51</f>
        <v>1291.4000000000001</v>
      </c>
      <c r="G50" s="39">
        <f t="shared" ref="G50:H50" si="4">G51</f>
        <v>1291.4000000000001</v>
      </c>
      <c r="H50" s="39">
        <f t="shared" si="4"/>
        <v>1291.4000000000001</v>
      </c>
    </row>
    <row r="51" spans="1:8" s="174" customFormat="1" ht="39.6" x14ac:dyDescent="0.25">
      <c r="A51" s="16" t="s">
        <v>88</v>
      </c>
      <c r="B51" s="16" t="s">
        <v>96</v>
      </c>
      <c r="C51" s="79">
        <v>9990022350</v>
      </c>
      <c r="D51" s="16" t="s">
        <v>62</v>
      </c>
      <c r="E51" s="167" t="s">
        <v>78</v>
      </c>
      <c r="F51" s="39">
        <v>1291.4000000000001</v>
      </c>
      <c r="G51" s="39">
        <v>1291.4000000000001</v>
      </c>
      <c r="H51" s="39">
        <v>1291.4000000000001</v>
      </c>
    </row>
    <row r="52" spans="1:8" ht="26.4" x14ac:dyDescent="0.25">
      <c r="A52" s="16" t="s">
        <v>88</v>
      </c>
      <c r="B52" s="16" t="s">
        <v>96</v>
      </c>
      <c r="C52" s="79">
        <v>9990022300</v>
      </c>
      <c r="D52" s="21"/>
      <c r="E52" s="99" t="s">
        <v>198</v>
      </c>
      <c r="F52" s="41">
        <f>F53+F54</f>
        <v>744.4</v>
      </c>
      <c r="G52" s="41">
        <f>G53+G54</f>
        <v>672.8</v>
      </c>
      <c r="H52" s="41">
        <f>H53+H54</f>
        <v>672.8</v>
      </c>
    </row>
    <row r="53" spans="1:8" ht="39.6" x14ac:dyDescent="0.25">
      <c r="A53" s="16" t="s">
        <v>88</v>
      </c>
      <c r="B53" s="16" t="s">
        <v>96</v>
      </c>
      <c r="C53" s="79">
        <v>9990022300</v>
      </c>
      <c r="D53" s="16" t="s">
        <v>62</v>
      </c>
      <c r="E53" s="99" t="s">
        <v>78</v>
      </c>
      <c r="F53" s="39">
        <v>694.3</v>
      </c>
      <c r="G53" s="39">
        <v>669.3</v>
      </c>
      <c r="H53" s="39">
        <v>669.3</v>
      </c>
    </row>
    <row r="54" spans="1:8" ht="39.6" x14ac:dyDescent="0.25">
      <c r="A54" s="16" t="s">
        <v>88</v>
      </c>
      <c r="B54" s="16" t="s">
        <v>96</v>
      </c>
      <c r="C54" s="79">
        <v>9990022300</v>
      </c>
      <c r="D54" s="82" t="s">
        <v>209</v>
      </c>
      <c r="E54" s="98" t="s">
        <v>210</v>
      </c>
      <c r="F54" s="39">
        <v>50.1</v>
      </c>
      <c r="G54" s="39">
        <v>3.5</v>
      </c>
      <c r="H54" s="39">
        <v>3.5</v>
      </c>
    </row>
    <row r="55" spans="1:8" ht="14.4" x14ac:dyDescent="0.3">
      <c r="A55" s="35" t="s">
        <v>88</v>
      </c>
      <c r="B55" s="35" t="s">
        <v>102</v>
      </c>
      <c r="C55" s="35"/>
      <c r="D55" s="35"/>
      <c r="E55" s="27" t="s">
        <v>5</v>
      </c>
      <c r="F55" s="42">
        <f t="shared" ref="F55:H58" si="5">F56</f>
        <v>500</v>
      </c>
      <c r="G55" s="42">
        <f t="shared" si="5"/>
        <v>500</v>
      </c>
      <c r="H55" s="42">
        <f t="shared" si="5"/>
        <v>500</v>
      </c>
    </row>
    <row r="56" spans="1:8" ht="26.4" x14ac:dyDescent="0.25">
      <c r="A56" s="16" t="s">
        <v>88</v>
      </c>
      <c r="B56" s="16" t="s">
        <v>102</v>
      </c>
      <c r="C56" s="79">
        <v>9900000000</v>
      </c>
      <c r="D56" s="16"/>
      <c r="E56" s="55" t="s">
        <v>142</v>
      </c>
      <c r="F56" s="94">
        <f t="shared" si="5"/>
        <v>500</v>
      </c>
      <c r="G56" s="94">
        <f t="shared" si="5"/>
        <v>500</v>
      </c>
      <c r="H56" s="94">
        <f t="shared" si="5"/>
        <v>500</v>
      </c>
    </row>
    <row r="57" spans="1:8" ht="14.4" x14ac:dyDescent="0.3">
      <c r="A57" s="16" t="s">
        <v>88</v>
      </c>
      <c r="B57" s="16" t="s">
        <v>102</v>
      </c>
      <c r="C57" s="79">
        <v>9920000000</v>
      </c>
      <c r="D57" s="35"/>
      <c r="E57" s="126" t="s">
        <v>5</v>
      </c>
      <c r="F57" s="94">
        <f t="shared" si="5"/>
        <v>500</v>
      </c>
      <c r="G57" s="94">
        <f t="shared" si="5"/>
        <v>500</v>
      </c>
      <c r="H57" s="94">
        <f t="shared" si="5"/>
        <v>500</v>
      </c>
    </row>
    <row r="58" spans="1:8" ht="26.4" x14ac:dyDescent="0.25">
      <c r="A58" s="16" t="s">
        <v>88</v>
      </c>
      <c r="B58" s="16" t="s">
        <v>102</v>
      </c>
      <c r="C58" s="79">
        <v>9920026100</v>
      </c>
      <c r="D58" s="21"/>
      <c r="E58" s="99" t="s">
        <v>11</v>
      </c>
      <c r="F58" s="39">
        <f t="shared" si="5"/>
        <v>500</v>
      </c>
      <c r="G58" s="39">
        <f t="shared" si="5"/>
        <v>500</v>
      </c>
      <c r="H58" s="39">
        <f t="shared" si="5"/>
        <v>500</v>
      </c>
    </row>
    <row r="59" spans="1:8" x14ac:dyDescent="0.25">
      <c r="A59" s="16" t="s">
        <v>88</v>
      </c>
      <c r="B59" s="16" t="s">
        <v>102</v>
      </c>
      <c r="C59" s="79">
        <v>9920026100</v>
      </c>
      <c r="D59" s="16" t="s">
        <v>84</v>
      </c>
      <c r="E59" s="98" t="s">
        <v>85</v>
      </c>
      <c r="F59" s="39">
        <v>500</v>
      </c>
      <c r="G59" s="39">
        <v>500</v>
      </c>
      <c r="H59" s="39">
        <v>500</v>
      </c>
    </row>
    <row r="60" spans="1:8" s="32" customFormat="1" ht="14.4" x14ac:dyDescent="0.3">
      <c r="A60" s="30" t="s">
        <v>88</v>
      </c>
      <c r="B60" s="30" t="s">
        <v>9</v>
      </c>
      <c r="C60" s="33"/>
      <c r="D60" s="33"/>
      <c r="E60" s="45" t="s">
        <v>97</v>
      </c>
      <c r="F60" s="40">
        <f>F61+F71</f>
        <v>51214.9</v>
      </c>
      <c r="G60" s="40">
        <f>G61+G71</f>
        <v>48945.9</v>
      </c>
      <c r="H60" s="40">
        <f>H61+H71</f>
        <v>48924.200000000004</v>
      </c>
    </row>
    <row r="61" spans="1:8" s="32" customFormat="1" ht="92.4" x14ac:dyDescent="0.3">
      <c r="A61" s="16" t="s">
        <v>88</v>
      </c>
      <c r="B61" s="16" t="s">
        <v>9</v>
      </c>
      <c r="C61" s="73" t="s">
        <v>69</v>
      </c>
      <c r="D61" s="16"/>
      <c r="E61" s="142" t="s">
        <v>582</v>
      </c>
      <c r="F61" s="96">
        <f>F62</f>
        <v>10252.4</v>
      </c>
      <c r="G61" s="96">
        <f>G62</f>
        <v>7940</v>
      </c>
      <c r="H61" s="96">
        <f>H62</f>
        <v>7916.2</v>
      </c>
    </row>
    <row r="62" spans="1:8" s="32" customFormat="1" ht="40.200000000000003" x14ac:dyDescent="0.3">
      <c r="A62" s="16" t="s">
        <v>88</v>
      </c>
      <c r="B62" s="16" t="s">
        <v>9</v>
      </c>
      <c r="C62" s="52" t="s">
        <v>70</v>
      </c>
      <c r="D62" s="16"/>
      <c r="E62" s="48" t="s">
        <v>155</v>
      </c>
      <c r="F62" s="93">
        <f>F63+F65+F67+F69</f>
        <v>10252.4</v>
      </c>
      <c r="G62" s="93">
        <f>G63+G65+G67+G69</f>
        <v>7940</v>
      </c>
      <c r="H62" s="93">
        <f>H63+H65+H67+H69</f>
        <v>7916.2</v>
      </c>
    </row>
    <row r="63" spans="1:8" s="32" customFormat="1" ht="40.200000000000003" x14ac:dyDescent="0.3">
      <c r="A63" s="16" t="s">
        <v>88</v>
      </c>
      <c r="B63" s="16" t="s">
        <v>9</v>
      </c>
      <c r="C63" s="82" t="s">
        <v>461</v>
      </c>
      <c r="D63" s="16"/>
      <c r="E63" s="97" t="s">
        <v>156</v>
      </c>
      <c r="F63" s="41">
        <f>F64</f>
        <v>250</v>
      </c>
      <c r="G63" s="41">
        <f>G64</f>
        <v>250</v>
      </c>
      <c r="H63" s="41">
        <f>H64</f>
        <v>250</v>
      </c>
    </row>
    <row r="64" spans="1:8" s="32" customFormat="1" ht="39.6" x14ac:dyDescent="0.3">
      <c r="A64" s="16" t="s">
        <v>88</v>
      </c>
      <c r="B64" s="16" t="s">
        <v>9</v>
      </c>
      <c r="C64" s="82" t="s">
        <v>461</v>
      </c>
      <c r="D64" s="82" t="s">
        <v>209</v>
      </c>
      <c r="E64" s="98" t="s">
        <v>210</v>
      </c>
      <c r="F64" s="41">
        <v>250</v>
      </c>
      <c r="G64" s="41">
        <v>250</v>
      </c>
      <c r="H64" s="41">
        <v>250</v>
      </c>
    </row>
    <row r="65" spans="1:8" s="32" customFormat="1" ht="53.4" x14ac:dyDescent="0.3">
      <c r="A65" s="16" t="s">
        <v>88</v>
      </c>
      <c r="B65" s="16" t="s">
        <v>9</v>
      </c>
      <c r="C65" s="135" t="s">
        <v>462</v>
      </c>
      <c r="D65" s="16"/>
      <c r="E65" s="97" t="s">
        <v>157</v>
      </c>
      <c r="F65" s="41">
        <f>F66</f>
        <v>100</v>
      </c>
      <c r="G65" s="41">
        <f>G66</f>
        <v>100</v>
      </c>
      <c r="H65" s="41">
        <f>H66</f>
        <v>100</v>
      </c>
    </row>
    <row r="66" spans="1:8" s="32" customFormat="1" ht="39.6" x14ac:dyDescent="0.3">
      <c r="A66" s="16" t="s">
        <v>88</v>
      </c>
      <c r="B66" s="16" t="s">
        <v>9</v>
      </c>
      <c r="C66" s="135" t="s">
        <v>462</v>
      </c>
      <c r="D66" s="82" t="s">
        <v>209</v>
      </c>
      <c r="E66" s="98" t="s">
        <v>210</v>
      </c>
      <c r="F66" s="41">
        <v>100</v>
      </c>
      <c r="G66" s="41">
        <v>100</v>
      </c>
      <c r="H66" s="41">
        <v>100</v>
      </c>
    </row>
    <row r="67" spans="1:8" s="32" customFormat="1" ht="79.8" x14ac:dyDescent="0.3">
      <c r="A67" s="16" t="s">
        <v>88</v>
      </c>
      <c r="B67" s="16" t="s">
        <v>9</v>
      </c>
      <c r="C67" s="135" t="s">
        <v>463</v>
      </c>
      <c r="D67" s="16"/>
      <c r="E67" s="97" t="s">
        <v>158</v>
      </c>
      <c r="F67" s="41">
        <f>F68</f>
        <v>173.5</v>
      </c>
      <c r="G67" s="41">
        <f>G68</f>
        <v>100</v>
      </c>
      <c r="H67" s="41">
        <f>H68</f>
        <v>100</v>
      </c>
    </row>
    <row r="68" spans="1:8" s="32" customFormat="1" ht="39.6" x14ac:dyDescent="0.3">
      <c r="A68" s="16" t="s">
        <v>88</v>
      </c>
      <c r="B68" s="16" t="s">
        <v>9</v>
      </c>
      <c r="C68" s="135" t="s">
        <v>463</v>
      </c>
      <c r="D68" s="82" t="s">
        <v>209</v>
      </c>
      <c r="E68" s="98" t="s">
        <v>210</v>
      </c>
      <c r="F68" s="41">
        <v>173.5</v>
      </c>
      <c r="G68" s="41">
        <v>100</v>
      </c>
      <c r="H68" s="41">
        <v>100</v>
      </c>
    </row>
    <row r="69" spans="1:8" s="32" customFormat="1" ht="40.200000000000003" x14ac:dyDescent="0.3">
      <c r="A69" s="16" t="s">
        <v>88</v>
      </c>
      <c r="B69" s="16" t="s">
        <v>9</v>
      </c>
      <c r="C69" s="74">
        <v>310223174</v>
      </c>
      <c r="D69" s="16"/>
      <c r="E69" s="97" t="s">
        <v>159</v>
      </c>
      <c r="F69" s="41">
        <f>SUM(F70:F70)</f>
        <v>9728.9</v>
      </c>
      <c r="G69" s="41">
        <f>SUM(G70:G70)</f>
        <v>7490</v>
      </c>
      <c r="H69" s="41">
        <f>SUM(H70:H70)</f>
        <v>7466.2</v>
      </c>
    </row>
    <row r="70" spans="1:8" s="32" customFormat="1" ht="39.6" x14ac:dyDescent="0.3">
      <c r="A70" s="16" t="s">
        <v>88</v>
      </c>
      <c r="B70" s="16" t="s">
        <v>9</v>
      </c>
      <c r="C70" s="74">
        <v>310223174</v>
      </c>
      <c r="D70" s="82" t="s">
        <v>209</v>
      </c>
      <c r="E70" s="98" t="s">
        <v>210</v>
      </c>
      <c r="F70" s="41">
        <v>9728.9</v>
      </c>
      <c r="G70" s="41">
        <v>7490</v>
      </c>
      <c r="H70" s="41">
        <v>7466.2</v>
      </c>
    </row>
    <row r="71" spans="1:8" s="32" customFormat="1" ht="26.4" x14ac:dyDescent="0.3">
      <c r="A71" s="5" t="s">
        <v>88</v>
      </c>
      <c r="B71" s="5" t="s">
        <v>9</v>
      </c>
      <c r="C71" s="83">
        <v>9900000000</v>
      </c>
      <c r="D71" s="5"/>
      <c r="E71" s="84" t="s">
        <v>142</v>
      </c>
      <c r="F71" s="96">
        <f>F72+F81+F76</f>
        <v>40962.5</v>
      </c>
      <c r="G71" s="96">
        <f>G72+G81+G76</f>
        <v>41005.9</v>
      </c>
      <c r="H71" s="96">
        <f>H72+H81+H76</f>
        <v>41008.000000000007</v>
      </c>
    </row>
    <row r="72" spans="1:8" s="32" customFormat="1" ht="27" x14ac:dyDescent="0.3">
      <c r="A72" s="16" t="s">
        <v>88</v>
      </c>
      <c r="B72" s="16" t="s">
        <v>9</v>
      </c>
      <c r="C72" s="79">
        <v>9930000000</v>
      </c>
      <c r="D72" s="16"/>
      <c r="E72" s="22" t="s">
        <v>40</v>
      </c>
      <c r="F72" s="39">
        <f>F73</f>
        <v>271.10000000000002</v>
      </c>
      <c r="G72" s="39">
        <f>G73</f>
        <v>273.2</v>
      </c>
      <c r="H72" s="39">
        <f>H73</f>
        <v>275.3</v>
      </c>
    </row>
    <row r="73" spans="1:8" s="32" customFormat="1" ht="38.25" customHeight="1" x14ac:dyDescent="0.3">
      <c r="A73" s="16" t="s">
        <v>88</v>
      </c>
      <c r="B73" s="16" t="s">
        <v>9</v>
      </c>
      <c r="C73" s="79">
        <v>9930010540</v>
      </c>
      <c r="D73" s="16"/>
      <c r="E73" s="22" t="s">
        <v>16</v>
      </c>
      <c r="F73" s="39">
        <f>F74+F75</f>
        <v>271.10000000000002</v>
      </c>
      <c r="G73" s="39">
        <f>G74+G75</f>
        <v>273.2</v>
      </c>
      <c r="H73" s="39">
        <f>H74+H75</f>
        <v>275.3</v>
      </c>
    </row>
    <row r="74" spans="1:8" s="32" customFormat="1" ht="39.6" x14ac:dyDescent="0.3">
      <c r="A74" s="16" t="s">
        <v>88</v>
      </c>
      <c r="B74" s="16" t="s">
        <v>9</v>
      </c>
      <c r="C74" s="79">
        <v>9930010540</v>
      </c>
      <c r="D74" s="16" t="s">
        <v>62</v>
      </c>
      <c r="E74" s="102" t="s">
        <v>63</v>
      </c>
      <c r="F74" s="39">
        <v>254.9</v>
      </c>
      <c r="G74" s="39">
        <v>254.9</v>
      </c>
      <c r="H74" s="39">
        <v>254.9</v>
      </c>
    </row>
    <row r="75" spans="1:8" s="32" customFormat="1" ht="39.6" x14ac:dyDescent="0.3">
      <c r="A75" s="16" t="s">
        <v>88</v>
      </c>
      <c r="B75" s="16" t="s">
        <v>9</v>
      </c>
      <c r="C75" s="79">
        <v>9930010540</v>
      </c>
      <c r="D75" s="82" t="s">
        <v>209</v>
      </c>
      <c r="E75" s="98" t="s">
        <v>210</v>
      </c>
      <c r="F75" s="39">
        <v>16.2</v>
      </c>
      <c r="G75" s="39">
        <v>18.3</v>
      </c>
      <c r="H75" s="39">
        <v>20.399999999999999</v>
      </c>
    </row>
    <row r="76" spans="1:8" s="32" customFormat="1" ht="40.200000000000003" x14ac:dyDescent="0.3">
      <c r="A76" s="16" t="s">
        <v>88</v>
      </c>
      <c r="B76" s="16" t="s">
        <v>9</v>
      </c>
      <c r="C76" s="16" t="s">
        <v>24</v>
      </c>
      <c r="D76" s="16"/>
      <c r="E76" s="99" t="s">
        <v>38</v>
      </c>
      <c r="F76" s="39">
        <f>F77</f>
        <v>1416.2</v>
      </c>
      <c r="G76" s="39">
        <f>G77</f>
        <v>1417</v>
      </c>
      <c r="H76" s="39">
        <f>H77</f>
        <v>1417</v>
      </c>
    </row>
    <row r="77" spans="1:8" s="32" customFormat="1" ht="27" x14ac:dyDescent="0.3">
      <c r="A77" s="16" t="s">
        <v>88</v>
      </c>
      <c r="B77" s="16" t="s">
        <v>9</v>
      </c>
      <c r="C77" s="82" t="s">
        <v>538</v>
      </c>
      <c r="D77" s="16"/>
      <c r="E77" s="99" t="s">
        <v>39</v>
      </c>
      <c r="F77" s="39">
        <f>SUM(F78:F80)</f>
        <v>1416.2</v>
      </c>
      <c r="G77" s="39">
        <f>SUM(G78:G80)</f>
        <v>1417</v>
      </c>
      <c r="H77" s="39">
        <f>SUM(H78:H80)</f>
        <v>1417</v>
      </c>
    </row>
    <row r="78" spans="1:8" s="32" customFormat="1" ht="39.6" x14ac:dyDescent="0.3">
      <c r="A78" s="16" t="s">
        <v>88</v>
      </c>
      <c r="B78" s="16" t="s">
        <v>9</v>
      </c>
      <c r="C78" s="82" t="s">
        <v>538</v>
      </c>
      <c r="D78" s="82" t="s">
        <v>209</v>
      </c>
      <c r="E78" s="98" t="s">
        <v>210</v>
      </c>
      <c r="F78" s="39">
        <v>286.2</v>
      </c>
      <c r="G78" s="39">
        <v>287</v>
      </c>
      <c r="H78" s="39">
        <v>287</v>
      </c>
    </row>
    <row r="79" spans="1:8" s="32" customFormat="1" ht="14.4" x14ac:dyDescent="0.3">
      <c r="A79" s="16" t="s">
        <v>88</v>
      </c>
      <c r="B79" s="16" t="s">
        <v>9</v>
      </c>
      <c r="C79" s="82" t="s">
        <v>538</v>
      </c>
      <c r="D79" s="16" t="s">
        <v>81</v>
      </c>
      <c r="E79" s="98" t="s">
        <v>82</v>
      </c>
      <c r="F79" s="39">
        <v>528</v>
      </c>
      <c r="G79" s="39">
        <v>528</v>
      </c>
      <c r="H79" s="39">
        <v>528</v>
      </c>
    </row>
    <row r="80" spans="1:8" s="32" customFormat="1" ht="26.4" x14ac:dyDescent="0.3">
      <c r="A80" s="16" t="s">
        <v>88</v>
      </c>
      <c r="B80" s="16" t="s">
        <v>9</v>
      </c>
      <c r="C80" s="82" t="s">
        <v>538</v>
      </c>
      <c r="D80" s="82" t="s">
        <v>130</v>
      </c>
      <c r="E80" s="98" t="s">
        <v>131</v>
      </c>
      <c r="F80" s="39">
        <v>602</v>
      </c>
      <c r="G80" s="39">
        <v>602</v>
      </c>
      <c r="H80" s="39">
        <v>602</v>
      </c>
    </row>
    <row r="81" spans="1:8" s="32" customFormat="1" ht="25.5" customHeight="1" x14ac:dyDescent="0.3">
      <c r="A81" s="16" t="s">
        <v>88</v>
      </c>
      <c r="B81" s="16" t="s">
        <v>9</v>
      </c>
      <c r="C81" s="82" t="s">
        <v>192</v>
      </c>
      <c r="D81" s="16"/>
      <c r="E81" s="99" t="s">
        <v>193</v>
      </c>
      <c r="F81" s="39">
        <f>F82+F85</f>
        <v>39275.200000000004</v>
      </c>
      <c r="G81" s="39">
        <f>G82+G85</f>
        <v>39315.700000000004</v>
      </c>
      <c r="H81" s="39">
        <f>H82+H85</f>
        <v>39315.700000000004</v>
      </c>
    </row>
    <row r="82" spans="1:8" s="32" customFormat="1" ht="39.6" x14ac:dyDescent="0.3">
      <c r="A82" s="16" t="s">
        <v>88</v>
      </c>
      <c r="B82" s="16" t="s">
        <v>9</v>
      </c>
      <c r="C82" s="21" t="s">
        <v>540</v>
      </c>
      <c r="D82" s="47"/>
      <c r="E82" s="54" t="s">
        <v>282</v>
      </c>
      <c r="F82" s="41">
        <f>SUM(F83:F84)</f>
        <v>10807.1</v>
      </c>
      <c r="G82" s="41">
        <f>SUM(G83:G84)</f>
        <v>10807.1</v>
      </c>
      <c r="H82" s="41">
        <f>SUM(H83:H84)</f>
        <v>10807.1</v>
      </c>
    </row>
    <row r="83" spans="1:8" s="32" customFormat="1" ht="26.4" x14ac:dyDescent="0.3">
      <c r="A83" s="16" t="s">
        <v>88</v>
      </c>
      <c r="B83" s="16" t="s">
        <v>9</v>
      </c>
      <c r="C83" s="21" t="s">
        <v>540</v>
      </c>
      <c r="D83" s="16" t="s">
        <v>64</v>
      </c>
      <c r="E83" s="102" t="s">
        <v>129</v>
      </c>
      <c r="F83" s="41">
        <v>10020.700000000001</v>
      </c>
      <c r="G83" s="41">
        <v>10020.700000000001</v>
      </c>
      <c r="H83" s="41">
        <v>10020.700000000001</v>
      </c>
    </row>
    <row r="84" spans="1:8" s="32" customFormat="1" ht="39.6" x14ac:dyDescent="0.3">
      <c r="A84" s="16" t="s">
        <v>88</v>
      </c>
      <c r="B84" s="16" t="s">
        <v>9</v>
      </c>
      <c r="C84" s="21" t="s">
        <v>540</v>
      </c>
      <c r="D84" s="82" t="s">
        <v>209</v>
      </c>
      <c r="E84" s="98" t="s">
        <v>210</v>
      </c>
      <c r="F84" s="41">
        <v>786.4</v>
      </c>
      <c r="G84" s="41">
        <v>786.4</v>
      </c>
      <c r="H84" s="41">
        <v>786.4</v>
      </c>
    </row>
    <row r="85" spans="1:8" s="32" customFormat="1" ht="54.75" customHeight="1" x14ac:dyDescent="0.3">
      <c r="A85" s="16" t="s">
        <v>88</v>
      </c>
      <c r="B85" s="16" t="s">
        <v>9</v>
      </c>
      <c r="C85" s="21" t="s">
        <v>542</v>
      </c>
      <c r="D85" s="47"/>
      <c r="E85" s="54" t="s">
        <v>541</v>
      </c>
      <c r="F85" s="41">
        <f>SUM(F86:F88)</f>
        <v>28468.100000000002</v>
      </c>
      <c r="G85" s="41">
        <f>SUM(G86:G88)</f>
        <v>28508.600000000002</v>
      </c>
      <c r="H85" s="41">
        <f>SUM(H86:H88)</f>
        <v>28508.600000000002</v>
      </c>
    </row>
    <row r="86" spans="1:8" s="32" customFormat="1" ht="26.4" x14ac:dyDescent="0.3">
      <c r="A86" s="16" t="s">
        <v>88</v>
      </c>
      <c r="B86" s="16" t="s">
        <v>9</v>
      </c>
      <c r="C86" s="21" t="s">
        <v>542</v>
      </c>
      <c r="D86" s="16" t="s">
        <v>64</v>
      </c>
      <c r="E86" s="102" t="s">
        <v>129</v>
      </c>
      <c r="F86" s="41">
        <v>11105.9</v>
      </c>
      <c r="G86" s="41">
        <v>11105.9</v>
      </c>
      <c r="H86" s="41">
        <v>11105.9</v>
      </c>
    </row>
    <row r="87" spans="1:8" s="32" customFormat="1" ht="39.6" x14ac:dyDescent="0.3">
      <c r="A87" s="16" t="s">
        <v>88</v>
      </c>
      <c r="B87" s="16" t="s">
        <v>9</v>
      </c>
      <c r="C87" s="21" t="s">
        <v>542</v>
      </c>
      <c r="D87" s="82" t="s">
        <v>209</v>
      </c>
      <c r="E87" s="98" t="s">
        <v>210</v>
      </c>
      <c r="F87" s="41">
        <v>17241.400000000001</v>
      </c>
      <c r="G87" s="41">
        <v>17281.900000000001</v>
      </c>
      <c r="H87" s="41">
        <v>17281.900000000001</v>
      </c>
    </row>
    <row r="88" spans="1:8" s="32" customFormat="1" ht="26.4" x14ac:dyDescent="0.3">
      <c r="A88" s="16" t="s">
        <v>88</v>
      </c>
      <c r="B88" s="16" t="s">
        <v>9</v>
      </c>
      <c r="C88" s="21" t="s">
        <v>542</v>
      </c>
      <c r="D88" s="82" t="s">
        <v>130</v>
      </c>
      <c r="E88" s="98" t="s">
        <v>131</v>
      </c>
      <c r="F88" s="41">
        <v>120.8</v>
      </c>
      <c r="G88" s="41">
        <v>120.8</v>
      </c>
      <c r="H88" s="41">
        <v>120.8</v>
      </c>
    </row>
    <row r="89" spans="1:8" ht="42" x14ac:dyDescent="0.3">
      <c r="A89" s="4" t="s">
        <v>93</v>
      </c>
      <c r="B89" s="3"/>
      <c r="C89" s="3"/>
      <c r="D89" s="3"/>
      <c r="E89" s="49" t="s">
        <v>98</v>
      </c>
      <c r="F89" s="92">
        <f>F90+F96+F122</f>
        <v>10450.5</v>
      </c>
      <c r="G89" s="92">
        <f>G90+G96+G122</f>
        <v>9609.7999999999993</v>
      </c>
      <c r="H89" s="92">
        <f>H90+H96+H122</f>
        <v>9609.7999999999993</v>
      </c>
    </row>
    <row r="90" spans="1:8" ht="14.4" x14ac:dyDescent="0.3">
      <c r="A90" s="28" t="s">
        <v>93</v>
      </c>
      <c r="B90" s="28" t="s">
        <v>94</v>
      </c>
      <c r="C90" s="28"/>
      <c r="D90" s="34"/>
      <c r="E90" s="46" t="s">
        <v>18</v>
      </c>
      <c r="F90" s="40">
        <f>F93</f>
        <v>1274</v>
      </c>
      <c r="G90" s="40">
        <f>G93</f>
        <v>1274</v>
      </c>
      <c r="H90" s="40">
        <f>H93</f>
        <v>1274</v>
      </c>
    </row>
    <row r="91" spans="1:8" ht="26.4" x14ac:dyDescent="0.25">
      <c r="A91" s="16" t="s">
        <v>93</v>
      </c>
      <c r="B91" s="16" t="s">
        <v>94</v>
      </c>
      <c r="C91" s="79">
        <v>9900000000</v>
      </c>
      <c r="D91" s="34"/>
      <c r="E91" s="55" t="s">
        <v>142</v>
      </c>
      <c r="F91" s="41">
        <f t="shared" ref="F91:H92" si="6">F92</f>
        <v>1274</v>
      </c>
      <c r="G91" s="41">
        <f t="shared" si="6"/>
        <v>1274</v>
      </c>
      <c r="H91" s="41">
        <f t="shared" si="6"/>
        <v>1274</v>
      </c>
    </row>
    <row r="92" spans="1:8" ht="26.4" x14ac:dyDescent="0.25">
      <c r="A92" s="16" t="s">
        <v>93</v>
      </c>
      <c r="B92" s="16" t="s">
        <v>94</v>
      </c>
      <c r="C92" s="79">
        <v>9930000000</v>
      </c>
      <c r="D92" s="16"/>
      <c r="E92" s="22" t="s">
        <v>40</v>
      </c>
      <c r="F92" s="41">
        <f t="shared" si="6"/>
        <v>1274</v>
      </c>
      <c r="G92" s="41">
        <f t="shared" si="6"/>
        <v>1274</v>
      </c>
      <c r="H92" s="41">
        <f t="shared" si="6"/>
        <v>1274</v>
      </c>
    </row>
    <row r="93" spans="1:8" ht="52.8" x14ac:dyDescent="0.25">
      <c r="A93" s="16" t="s">
        <v>93</v>
      </c>
      <c r="B93" s="16" t="s">
        <v>94</v>
      </c>
      <c r="C93" s="79">
        <v>9930059302</v>
      </c>
      <c r="D93" s="16"/>
      <c r="E93" s="99" t="s">
        <v>363</v>
      </c>
      <c r="F93" s="39">
        <f>SUM(F94:F95)</f>
        <v>1274</v>
      </c>
      <c r="G93" s="39">
        <f>SUM(G94:G95)</f>
        <v>1274</v>
      </c>
      <c r="H93" s="39">
        <f>SUM(H94:H95)</f>
        <v>1274</v>
      </c>
    </row>
    <row r="94" spans="1:8" ht="39.6" x14ac:dyDescent="0.25">
      <c r="A94" s="16" t="s">
        <v>93</v>
      </c>
      <c r="B94" s="16" t="s">
        <v>94</v>
      </c>
      <c r="C94" s="79">
        <v>9930059302</v>
      </c>
      <c r="D94" s="16" t="s">
        <v>62</v>
      </c>
      <c r="E94" s="55" t="s">
        <v>63</v>
      </c>
      <c r="F94" s="39">
        <v>1214.0999999999999</v>
      </c>
      <c r="G94" s="39">
        <v>1214.0999999999999</v>
      </c>
      <c r="H94" s="39">
        <v>1214.0999999999999</v>
      </c>
    </row>
    <row r="95" spans="1:8" ht="39.6" x14ac:dyDescent="0.25">
      <c r="A95" s="16" t="s">
        <v>93</v>
      </c>
      <c r="B95" s="16" t="s">
        <v>94</v>
      </c>
      <c r="C95" s="79">
        <v>9930059302</v>
      </c>
      <c r="D95" s="82" t="s">
        <v>209</v>
      </c>
      <c r="E95" s="98" t="s">
        <v>210</v>
      </c>
      <c r="F95" s="39">
        <v>59.9</v>
      </c>
      <c r="G95" s="39">
        <v>59.9</v>
      </c>
      <c r="H95" s="39">
        <v>59.9</v>
      </c>
    </row>
    <row r="96" spans="1:8" s="32" customFormat="1" ht="53.4" x14ac:dyDescent="0.3">
      <c r="A96" s="28" t="s">
        <v>93</v>
      </c>
      <c r="B96" s="28" t="s">
        <v>110</v>
      </c>
      <c r="C96" s="28"/>
      <c r="D96" s="34"/>
      <c r="E96" s="48" t="s">
        <v>372</v>
      </c>
      <c r="F96" s="40">
        <f>F97+F117</f>
        <v>9142.5</v>
      </c>
      <c r="G96" s="40">
        <f>G97+G117</f>
        <v>8272.4</v>
      </c>
      <c r="H96" s="40">
        <f>H97+H117</f>
        <v>8272.4</v>
      </c>
    </row>
    <row r="97" spans="1:8" s="32" customFormat="1" ht="93" x14ac:dyDescent="0.3">
      <c r="A97" s="21" t="s">
        <v>93</v>
      </c>
      <c r="B97" s="21" t="s">
        <v>110</v>
      </c>
      <c r="C97" s="73" t="s">
        <v>50</v>
      </c>
      <c r="D97" s="16"/>
      <c r="E97" s="64" t="s">
        <v>589</v>
      </c>
      <c r="F97" s="59">
        <f>F98+F103+F107+F112</f>
        <v>2370.1</v>
      </c>
      <c r="G97" s="59">
        <f>G98+G103+G107+G112</f>
        <v>1500</v>
      </c>
      <c r="H97" s="59">
        <f>H98+H103+H107+H112</f>
        <v>1500</v>
      </c>
    </row>
    <row r="98" spans="1:8" s="32" customFormat="1" ht="66.599999999999994" x14ac:dyDescent="0.3">
      <c r="A98" s="21" t="s">
        <v>93</v>
      </c>
      <c r="B98" s="21" t="s">
        <v>110</v>
      </c>
      <c r="C98" s="52" t="s">
        <v>51</v>
      </c>
      <c r="D98" s="16"/>
      <c r="E98" s="48" t="s">
        <v>201</v>
      </c>
      <c r="F98" s="93">
        <f>F99+F101</f>
        <v>80</v>
      </c>
      <c r="G98" s="93">
        <f>G99+G101</f>
        <v>80</v>
      </c>
      <c r="H98" s="93">
        <f>H99+H101</f>
        <v>80</v>
      </c>
    </row>
    <row r="99" spans="1:8" s="32" customFormat="1" ht="40.200000000000003" x14ac:dyDescent="0.3">
      <c r="A99" s="21" t="s">
        <v>93</v>
      </c>
      <c r="B99" s="21" t="s">
        <v>110</v>
      </c>
      <c r="C99" s="74">
        <v>1110123305</v>
      </c>
      <c r="D99" s="16"/>
      <c r="E99" s="99" t="s">
        <v>215</v>
      </c>
      <c r="F99" s="39">
        <f>F100</f>
        <v>40</v>
      </c>
      <c r="G99" s="39">
        <f>G100</f>
        <v>40</v>
      </c>
      <c r="H99" s="39">
        <f>H100</f>
        <v>40</v>
      </c>
    </row>
    <row r="100" spans="1:8" s="32" customFormat="1" ht="39.6" x14ac:dyDescent="0.3">
      <c r="A100" s="21" t="s">
        <v>93</v>
      </c>
      <c r="B100" s="21" t="s">
        <v>110</v>
      </c>
      <c r="C100" s="74">
        <v>1110123305</v>
      </c>
      <c r="D100" s="82" t="s">
        <v>209</v>
      </c>
      <c r="E100" s="98" t="s">
        <v>210</v>
      </c>
      <c r="F100" s="39">
        <v>40</v>
      </c>
      <c r="G100" s="39">
        <v>40</v>
      </c>
      <c r="H100" s="39">
        <v>40</v>
      </c>
    </row>
    <row r="101" spans="1:8" s="32" customFormat="1" ht="50.25" customHeight="1" x14ac:dyDescent="0.3">
      <c r="A101" s="21" t="s">
        <v>93</v>
      </c>
      <c r="B101" s="21" t="s">
        <v>110</v>
      </c>
      <c r="C101" s="74">
        <v>1110123310</v>
      </c>
      <c r="D101" s="16"/>
      <c r="E101" s="99" t="s">
        <v>203</v>
      </c>
      <c r="F101" s="41">
        <f>F102</f>
        <v>40</v>
      </c>
      <c r="G101" s="41">
        <f>G102</f>
        <v>40</v>
      </c>
      <c r="H101" s="41">
        <f>H102</f>
        <v>40</v>
      </c>
    </row>
    <row r="102" spans="1:8" s="32" customFormat="1" ht="39.6" x14ac:dyDescent="0.3">
      <c r="A102" s="21" t="s">
        <v>93</v>
      </c>
      <c r="B102" s="21" t="s">
        <v>110</v>
      </c>
      <c r="C102" s="74">
        <v>1110123310</v>
      </c>
      <c r="D102" s="82" t="s">
        <v>209</v>
      </c>
      <c r="E102" s="98" t="s">
        <v>210</v>
      </c>
      <c r="F102" s="39">
        <v>40</v>
      </c>
      <c r="G102" s="39">
        <v>40</v>
      </c>
      <c r="H102" s="39">
        <v>40</v>
      </c>
    </row>
    <row r="103" spans="1:8" s="32" customFormat="1" ht="40.200000000000003" x14ac:dyDescent="0.3">
      <c r="A103" s="21" t="s">
        <v>93</v>
      </c>
      <c r="B103" s="21" t="s">
        <v>110</v>
      </c>
      <c r="C103" s="52" t="s">
        <v>52</v>
      </c>
      <c r="D103" s="16"/>
      <c r="E103" s="48" t="s">
        <v>197</v>
      </c>
      <c r="F103" s="93">
        <f>F104</f>
        <v>2265.1</v>
      </c>
      <c r="G103" s="93">
        <f>G104</f>
        <v>1400</v>
      </c>
      <c r="H103" s="93">
        <f>H104</f>
        <v>1400</v>
      </c>
    </row>
    <row r="104" spans="1:8" s="32" customFormat="1" ht="39.6" x14ac:dyDescent="0.3">
      <c r="A104" s="21" t="s">
        <v>93</v>
      </c>
      <c r="B104" s="21" t="s">
        <v>110</v>
      </c>
      <c r="C104" s="74">
        <v>1120123315</v>
      </c>
      <c r="D104" s="16"/>
      <c r="E104" s="98" t="s">
        <v>520</v>
      </c>
      <c r="F104" s="41">
        <f>SUM(F105:F106)</f>
        <v>2265.1</v>
      </c>
      <c r="G104" s="41">
        <f>SUM(G105:G106)</f>
        <v>1400</v>
      </c>
      <c r="H104" s="41">
        <f>SUM(H105:H106)</f>
        <v>1400</v>
      </c>
    </row>
    <row r="105" spans="1:8" s="32" customFormat="1" ht="26.4" x14ac:dyDescent="0.3">
      <c r="A105" s="21" t="s">
        <v>93</v>
      </c>
      <c r="B105" s="21" t="s">
        <v>110</v>
      </c>
      <c r="C105" s="74">
        <v>1120123315</v>
      </c>
      <c r="D105" s="82" t="s">
        <v>64</v>
      </c>
      <c r="E105" s="55" t="s">
        <v>129</v>
      </c>
      <c r="F105" s="41">
        <v>118</v>
      </c>
      <c r="G105" s="41">
        <v>51.2</v>
      </c>
      <c r="H105" s="41">
        <v>51.2</v>
      </c>
    </row>
    <row r="106" spans="1:8" s="32" customFormat="1" ht="39.6" x14ac:dyDescent="0.3">
      <c r="A106" s="21" t="s">
        <v>93</v>
      </c>
      <c r="B106" s="21" t="s">
        <v>110</v>
      </c>
      <c r="C106" s="74">
        <v>1120123315</v>
      </c>
      <c r="D106" s="82" t="s">
        <v>209</v>
      </c>
      <c r="E106" s="98" t="s">
        <v>210</v>
      </c>
      <c r="F106" s="41">
        <v>2147.1</v>
      </c>
      <c r="G106" s="41">
        <v>1348.8</v>
      </c>
      <c r="H106" s="41">
        <v>1348.8</v>
      </c>
    </row>
    <row r="107" spans="1:8" s="32" customFormat="1" ht="53.4" x14ac:dyDescent="0.3">
      <c r="A107" s="21" t="s">
        <v>93</v>
      </c>
      <c r="B107" s="21" t="s">
        <v>110</v>
      </c>
      <c r="C107" s="52" t="s">
        <v>53</v>
      </c>
      <c r="D107" s="16"/>
      <c r="E107" s="48" t="s">
        <v>248</v>
      </c>
      <c r="F107" s="93">
        <f>F108+F110</f>
        <v>10</v>
      </c>
      <c r="G107" s="93">
        <f>G108+G110</f>
        <v>5</v>
      </c>
      <c r="H107" s="93">
        <f>H108+H110</f>
        <v>5</v>
      </c>
    </row>
    <row r="108" spans="1:8" s="32" customFormat="1" ht="26.4" x14ac:dyDescent="0.3">
      <c r="A108" s="21" t="s">
        <v>93</v>
      </c>
      <c r="B108" s="21" t="s">
        <v>110</v>
      </c>
      <c r="C108" s="74">
        <v>1130123320</v>
      </c>
      <c r="D108" s="16"/>
      <c r="E108" s="98" t="s">
        <v>249</v>
      </c>
      <c r="F108" s="41">
        <f>F109</f>
        <v>8</v>
      </c>
      <c r="G108" s="41">
        <f>G109</f>
        <v>4</v>
      </c>
      <c r="H108" s="41">
        <f>H109</f>
        <v>4</v>
      </c>
    </row>
    <row r="109" spans="1:8" s="32" customFormat="1" ht="39.6" x14ac:dyDescent="0.3">
      <c r="A109" s="21" t="s">
        <v>93</v>
      </c>
      <c r="B109" s="21" t="s">
        <v>110</v>
      </c>
      <c r="C109" s="74">
        <v>1130123320</v>
      </c>
      <c r="D109" s="82" t="s">
        <v>209</v>
      </c>
      <c r="E109" s="98" t="s">
        <v>210</v>
      </c>
      <c r="F109" s="41">
        <v>8</v>
      </c>
      <c r="G109" s="41">
        <v>4</v>
      </c>
      <c r="H109" s="41">
        <v>4</v>
      </c>
    </row>
    <row r="110" spans="1:8" s="32" customFormat="1" ht="39.6" x14ac:dyDescent="0.3">
      <c r="A110" s="21" t="s">
        <v>93</v>
      </c>
      <c r="B110" s="21" t="s">
        <v>110</v>
      </c>
      <c r="C110" s="74">
        <v>1130123325</v>
      </c>
      <c r="D110" s="16"/>
      <c r="E110" s="98" t="s">
        <v>219</v>
      </c>
      <c r="F110" s="41">
        <f>F111</f>
        <v>2</v>
      </c>
      <c r="G110" s="41">
        <f>G111</f>
        <v>1</v>
      </c>
      <c r="H110" s="41">
        <f>H111</f>
        <v>1</v>
      </c>
    </row>
    <row r="111" spans="1:8" s="32" customFormat="1" ht="39.6" x14ac:dyDescent="0.3">
      <c r="A111" s="21" t="s">
        <v>93</v>
      </c>
      <c r="B111" s="21" t="s">
        <v>110</v>
      </c>
      <c r="C111" s="74">
        <v>1130123325</v>
      </c>
      <c r="D111" s="82" t="s">
        <v>209</v>
      </c>
      <c r="E111" s="98" t="s">
        <v>210</v>
      </c>
      <c r="F111" s="41">
        <v>2</v>
      </c>
      <c r="G111" s="41">
        <v>1</v>
      </c>
      <c r="H111" s="41">
        <v>1</v>
      </c>
    </row>
    <row r="112" spans="1:8" s="32" customFormat="1" ht="66.599999999999994" x14ac:dyDescent="0.3">
      <c r="A112" s="21" t="s">
        <v>93</v>
      </c>
      <c r="B112" s="21" t="s">
        <v>110</v>
      </c>
      <c r="C112" s="52" t="s">
        <v>54</v>
      </c>
      <c r="D112" s="16"/>
      <c r="E112" s="48" t="s">
        <v>202</v>
      </c>
      <c r="F112" s="93">
        <f>F113+F115</f>
        <v>15</v>
      </c>
      <c r="G112" s="93">
        <f>G113+G115</f>
        <v>15</v>
      </c>
      <c r="H112" s="93">
        <f>H113+H115</f>
        <v>15</v>
      </c>
    </row>
    <row r="113" spans="1:8" s="32" customFormat="1" ht="26.4" x14ac:dyDescent="0.3">
      <c r="A113" s="21" t="s">
        <v>93</v>
      </c>
      <c r="B113" s="21" t="s">
        <v>110</v>
      </c>
      <c r="C113" s="74">
        <v>1140123330</v>
      </c>
      <c r="D113" s="16"/>
      <c r="E113" s="98" t="s">
        <v>191</v>
      </c>
      <c r="F113" s="41">
        <f>F114</f>
        <v>12</v>
      </c>
      <c r="G113" s="41">
        <f>G114</f>
        <v>12</v>
      </c>
      <c r="H113" s="41">
        <f>H114</f>
        <v>12</v>
      </c>
    </row>
    <row r="114" spans="1:8" s="32" customFormat="1" ht="39.6" x14ac:dyDescent="0.3">
      <c r="A114" s="21" t="s">
        <v>93</v>
      </c>
      <c r="B114" s="21" t="s">
        <v>110</v>
      </c>
      <c r="C114" s="74">
        <v>1140123330</v>
      </c>
      <c r="D114" s="82" t="s">
        <v>209</v>
      </c>
      <c r="E114" s="98" t="s">
        <v>210</v>
      </c>
      <c r="F114" s="41">
        <v>12</v>
      </c>
      <c r="G114" s="41">
        <v>12</v>
      </c>
      <c r="H114" s="41">
        <v>12</v>
      </c>
    </row>
    <row r="115" spans="1:8" s="32" customFormat="1" ht="39.6" x14ac:dyDescent="0.3">
      <c r="A115" s="21" t="s">
        <v>93</v>
      </c>
      <c r="B115" s="21" t="s">
        <v>110</v>
      </c>
      <c r="C115" s="74">
        <v>1140123335</v>
      </c>
      <c r="D115" s="16"/>
      <c r="E115" s="98" t="s">
        <v>221</v>
      </c>
      <c r="F115" s="41">
        <f>F116</f>
        <v>3</v>
      </c>
      <c r="G115" s="41">
        <f>G116</f>
        <v>3</v>
      </c>
      <c r="H115" s="41">
        <f>H116</f>
        <v>3</v>
      </c>
    </row>
    <row r="116" spans="1:8" s="32" customFormat="1" ht="39.6" x14ac:dyDescent="0.3">
      <c r="A116" s="21" t="s">
        <v>93</v>
      </c>
      <c r="B116" s="21" t="s">
        <v>110</v>
      </c>
      <c r="C116" s="74">
        <v>1140123335</v>
      </c>
      <c r="D116" s="82" t="s">
        <v>209</v>
      </c>
      <c r="E116" s="98" t="s">
        <v>210</v>
      </c>
      <c r="F116" s="41">
        <v>3</v>
      </c>
      <c r="G116" s="41">
        <v>3</v>
      </c>
      <c r="H116" s="41">
        <v>3</v>
      </c>
    </row>
    <row r="117" spans="1:8" s="32" customFormat="1" ht="26.4" x14ac:dyDescent="0.3">
      <c r="A117" s="81" t="s">
        <v>93</v>
      </c>
      <c r="B117" s="81" t="s">
        <v>110</v>
      </c>
      <c r="C117" s="73" t="s">
        <v>192</v>
      </c>
      <c r="D117" s="33"/>
      <c r="E117" s="84" t="s">
        <v>142</v>
      </c>
      <c r="F117" s="61">
        <f>F118</f>
        <v>6772.4</v>
      </c>
      <c r="G117" s="61">
        <f>G118</f>
        <v>6772.4</v>
      </c>
      <c r="H117" s="61">
        <f>H118</f>
        <v>6772.4</v>
      </c>
    </row>
    <row r="118" spans="1:8" s="32" customFormat="1" ht="66" x14ac:dyDescent="0.3">
      <c r="A118" s="21" t="s">
        <v>93</v>
      </c>
      <c r="B118" s="21" t="s">
        <v>110</v>
      </c>
      <c r="C118" s="21" t="s">
        <v>539</v>
      </c>
      <c r="D118" s="47"/>
      <c r="E118" s="54" t="s">
        <v>543</v>
      </c>
      <c r="F118" s="41">
        <f>SUM(F119:F121)</f>
        <v>6772.4</v>
      </c>
      <c r="G118" s="41">
        <f>SUM(G119:G121)</f>
        <v>6772.4</v>
      </c>
      <c r="H118" s="41">
        <f>SUM(H119:H121)</f>
        <v>6772.4</v>
      </c>
    </row>
    <row r="119" spans="1:8" s="32" customFormat="1" ht="26.4" x14ac:dyDescent="0.3">
      <c r="A119" s="21" t="s">
        <v>93</v>
      </c>
      <c r="B119" s="21" t="s">
        <v>110</v>
      </c>
      <c r="C119" s="21" t="s">
        <v>539</v>
      </c>
      <c r="D119" s="16" t="s">
        <v>64</v>
      </c>
      <c r="E119" s="102" t="s">
        <v>129</v>
      </c>
      <c r="F119" s="41">
        <v>6007.4</v>
      </c>
      <c r="G119" s="41">
        <v>6007.4</v>
      </c>
      <c r="H119" s="41">
        <v>6007.4</v>
      </c>
    </row>
    <row r="120" spans="1:8" s="32" customFormat="1" ht="39.6" x14ac:dyDescent="0.3">
      <c r="A120" s="21" t="s">
        <v>93</v>
      </c>
      <c r="B120" s="21" t="s">
        <v>110</v>
      </c>
      <c r="C120" s="21" t="s">
        <v>539</v>
      </c>
      <c r="D120" s="82" t="s">
        <v>209</v>
      </c>
      <c r="E120" s="98" t="s">
        <v>210</v>
      </c>
      <c r="F120" s="41">
        <v>760</v>
      </c>
      <c r="G120" s="41">
        <v>760</v>
      </c>
      <c r="H120" s="41">
        <v>760</v>
      </c>
    </row>
    <row r="121" spans="1:8" s="32" customFormat="1" ht="26.4" x14ac:dyDescent="0.3">
      <c r="A121" s="21" t="s">
        <v>93</v>
      </c>
      <c r="B121" s="21" t="s">
        <v>110</v>
      </c>
      <c r="C121" s="21" t="s">
        <v>539</v>
      </c>
      <c r="D121" s="82" t="s">
        <v>130</v>
      </c>
      <c r="E121" s="98" t="s">
        <v>131</v>
      </c>
      <c r="F121" s="41">
        <v>5</v>
      </c>
      <c r="G121" s="41">
        <v>5</v>
      </c>
      <c r="H121" s="41">
        <v>5</v>
      </c>
    </row>
    <row r="122" spans="1:8" s="32" customFormat="1" ht="40.200000000000003" x14ac:dyDescent="0.3">
      <c r="A122" s="28" t="s">
        <v>93</v>
      </c>
      <c r="B122" s="28" t="s">
        <v>121</v>
      </c>
      <c r="C122" s="28"/>
      <c r="D122" s="34"/>
      <c r="E122" s="46" t="s">
        <v>22</v>
      </c>
      <c r="F122" s="40">
        <f>F123+F127</f>
        <v>34</v>
      </c>
      <c r="G122" s="40">
        <f>G123+G127</f>
        <v>63.4</v>
      </c>
      <c r="H122" s="40">
        <f>H123+H127</f>
        <v>63.4</v>
      </c>
    </row>
    <row r="123" spans="1:8" s="32" customFormat="1" ht="93" x14ac:dyDescent="0.3">
      <c r="A123" s="73" t="s">
        <v>93</v>
      </c>
      <c r="B123" s="73" t="s">
        <v>121</v>
      </c>
      <c r="C123" s="73" t="s">
        <v>71</v>
      </c>
      <c r="D123" s="16"/>
      <c r="E123" s="53" t="s">
        <v>588</v>
      </c>
      <c r="F123" s="96">
        <f t="shared" ref="F123:H125" si="7">F124</f>
        <v>34</v>
      </c>
      <c r="G123" s="96">
        <f t="shared" si="7"/>
        <v>34</v>
      </c>
      <c r="H123" s="96">
        <f t="shared" si="7"/>
        <v>34</v>
      </c>
    </row>
    <row r="124" spans="1:8" s="32" customFormat="1" ht="52.8" x14ac:dyDescent="0.3">
      <c r="A124" s="21" t="s">
        <v>93</v>
      </c>
      <c r="B124" s="21" t="s">
        <v>121</v>
      </c>
      <c r="C124" s="52" t="s">
        <v>72</v>
      </c>
      <c r="D124" s="16"/>
      <c r="E124" s="60" t="s">
        <v>185</v>
      </c>
      <c r="F124" s="58">
        <f t="shared" si="7"/>
        <v>34</v>
      </c>
      <c r="G124" s="58">
        <f t="shared" si="7"/>
        <v>34</v>
      </c>
      <c r="H124" s="58">
        <f t="shared" si="7"/>
        <v>34</v>
      </c>
    </row>
    <row r="125" spans="1:8" s="32" customFormat="1" ht="66" x14ac:dyDescent="0.3">
      <c r="A125" s="21" t="s">
        <v>93</v>
      </c>
      <c r="B125" s="21" t="s">
        <v>121</v>
      </c>
      <c r="C125" s="21" t="s">
        <v>517</v>
      </c>
      <c r="D125" s="16"/>
      <c r="E125" s="98" t="s">
        <v>337</v>
      </c>
      <c r="F125" s="41">
        <f t="shared" si="7"/>
        <v>34</v>
      </c>
      <c r="G125" s="41">
        <f t="shared" si="7"/>
        <v>34</v>
      </c>
      <c r="H125" s="41">
        <f t="shared" si="7"/>
        <v>34</v>
      </c>
    </row>
    <row r="126" spans="1:8" s="32" customFormat="1" ht="26.4" x14ac:dyDescent="0.3">
      <c r="A126" s="21" t="s">
        <v>93</v>
      </c>
      <c r="B126" s="21" t="s">
        <v>121</v>
      </c>
      <c r="C126" s="21" t="s">
        <v>517</v>
      </c>
      <c r="D126" s="82" t="s">
        <v>64</v>
      </c>
      <c r="E126" s="55" t="s">
        <v>129</v>
      </c>
      <c r="F126" s="41">
        <v>34</v>
      </c>
      <c r="G126" s="41">
        <v>34</v>
      </c>
      <c r="H126" s="41">
        <v>34</v>
      </c>
    </row>
    <row r="127" spans="1:8" s="32" customFormat="1" ht="89.25" customHeight="1" x14ac:dyDescent="0.3">
      <c r="A127" s="73" t="s">
        <v>93</v>
      </c>
      <c r="B127" s="73" t="s">
        <v>121</v>
      </c>
      <c r="C127" s="73" t="s">
        <v>225</v>
      </c>
      <c r="D127" s="16"/>
      <c r="E127" s="64" t="s">
        <v>594</v>
      </c>
      <c r="F127" s="96">
        <f>F128+F131</f>
        <v>0</v>
      </c>
      <c r="G127" s="96">
        <f>G128+G131</f>
        <v>29.4</v>
      </c>
      <c r="H127" s="96">
        <f>H128+H131</f>
        <v>29.4</v>
      </c>
    </row>
    <row r="128" spans="1:8" s="32" customFormat="1" ht="53.4" x14ac:dyDescent="0.3">
      <c r="A128" s="21" t="s">
        <v>93</v>
      </c>
      <c r="B128" s="21" t="s">
        <v>121</v>
      </c>
      <c r="C128" s="52" t="s">
        <v>226</v>
      </c>
      <c r="D128" s="16"/>
      <c r="E128" s="48" t="s">
        <v>227</v>
      </c>
      <c r="F128" s="58">
        <f>F129+F131</f>
        <v>0</v>
      </c>
      <c r="G128" s="58">
        <f>G129</f>
        <v>23.4</v>
      </c>
      <c r="H128" s="58">
        <f>H129</f>
        <v>23.4</v>
      </c>
    </row>
    <row r="129" spans="1:8" s="32" customFormat="1" ht="39.6" x14ac:dyDescent="0.3">
      <c r="A129" s="21" t="s">
        <v>93</v>
      </c>
      <c r="B129" s="21" t="s">
        <v>121</v>
      </c>
      <c r="C129" s="21" t="s">
        <v>536</v>
      </c>
      <c r="D129" s="16"/>
      <c r="E129" s="98" t="s">
        <v>356</v>
      </c>
      <c r="F129" s="94">
        <f>F130</f>
        <v>0</v>
      </c>
      <c r="G129" s="94">
        <f>G130</f>
        <v>23.4</v>
      </c>
      <c r="H129" s="94">
        <f>H130</f>
        <v>23.4</v>
      </c>
    </row>
    <row r="130" spans="1:8" s="32" customFormat="1" ht="39.6" x14ac:dyDescent="0.3">
      <c r="A130" s="21" t="s">
        <v>93</v>
      </c>
      <c r="B130" s="21" t="s">
        <v>121</v>
      </c>
      <c r="C130" s="21" t="s">
        <v>536</v>
      </c>
      <c r="D130" s="82" t="s">
        <v>209</v>
      </c>
      <c r="E130" s="98" t="s">
        <v>210</v>
      </c>
      <c r="F130" s="41">
        <v>0</v>
      </c>
      <c r="G130" s="41">
        <v>23.4</v>
      </c>
      <c r="H130" s="41">
        <v>23.4</v>
      </c>
    </row>
    <row r="131" spans="1:8" s="32" customFormat="1" ht="26.4" x14ac:dyDescent="0.3">
      <c r="A131" s="21" t="s">
        <v>93</v>
      </c>
      <c r="B131" s="21" t="s">
        <v>121</v>
      </c>
      <c r="C131" s="21" t="s">
        <v>537</v>
      </c>
      <c r="D131" s="16"/>
      <c r="E131" s="98" t="s">
        <v>357</v>
      </c>
      <c r="F131" s="94">
        <f>F132</f>
        <v>0</v>
      </c>
      <c r="G131" s="94">
        <f>G132</f>
        <v>6</v>
      </c>
      <c r="H131" s="94">
        <f>H132</f>
        <v>6</v>
      </c>
    </row>
    <row r="132" spans="1:8" s="32" customFormat="1" ht="39.6" x14ac:dyDescent="0.3">
      <c r="A132" s="21" t="s">
        <v>93</v>
      </c>
      <c r="B132" s="21" t="s">
        <v>121</v>
      </c>
      <c r="C132" s="21" t="s">
        <v>537</v>
      </c>
      <c r="D132" s="82" t="s">
        <v>209</v>
      </c>
      <c r="E132" s="98" t="s">
        <v>210</v>
      </c>
      <c r="F132" s="41">
        <v>0</v>
      </c>
      <c r="G132" s="41">
        <v>6</v>
      </c>
      <c r="H132" s="41">
        <v>6</v>
      </c>
    </row>
    <row r="133" spans="1:8" s="32" customFormat="1" ht="15.6" x14ac:dyDescent="0.3">
      <c r="A133" s="4" t="s">
        <v>94</v>
      </c>
      <c r="B133" s="3"/>
      <c r="C133" s="3"/>
      <c r="D133" s="3"/>
      <c r="E133" s="49" t="s">
        <v>100</v>
      </c>
      <c r="F133" s="92">
        <f>F134+F144+F157+F190</f>
        <v>189260.59999999998</v>
      </c>
      <c r="G133" s="92">
        <f>G134+G144+G157+G190</f>
        <v>182614</v>
      </c>
      <c r="H133" s="92">
        <f>H134+H144+H157+H190</f>
        <v>180396.9</v>
      </c>
    </row>
    <row r="134" spans="1:8" s="32" customFormat="1" ht="14.4" x14ac:dyDescent="0.3">
      <c r="A134" s="30" t="s">
        <v>94</v>
      </c>
      <c r="B134" s="30" t="s">
        <v>95</v>
      </c>
      <c r="C134" s="30"/>
      <c r="D134" s="30"/>
      <c r="E134" s="45" t="s">
        <v>103</v>
      </c>
      <c r="F134" s="40">
        <f>F135+F139</f>
        <v>2660.5</v>
      </c>
      <c r="G134" s="40">
        <f t="shared" ref="G134:H134" si="8">G135+G139</f>
        <v>2222.9</v>
      </c>
      <c r="H134" s="40">
        <f t="shared" si="8"/>
        <v>2222.9</v>
      </c>
    </row>
    <row r="135" spans="1:8" s="32" customFormat="1" ht="92.4" x14ac:dyDescent="0.3">
      <c r="A135" s="82" t="s">
        <v>94</v>
      </c>
      <c r="B135" s="82" t="s">
        <v>95</v>
      </c>
      <c r="C135" s="73" t="s">
        <v>69</v>
      </c>
      <c r="D135" s="16"/>
      <c r="E135" s="142" t="s">
        <v>582</v>
      </c>
      <c r="F135" s="96">
        <f>F136</f>
        <v>1500</v>
      </c>
      <c r="G135" s="96">
        <f>G136</f>
        <v>2159.9</v>
      </c>
      <c r="H135" s="96">
        <f>H136</f>
        <v>2159.9</v>
      </c>
    </row>
    <row r="136" spans="1:8" s="32" customFormat="1" ht="40.200000000000003" x14ac:dyDescent="0.3">
      <c r="A136" s="82" t="s">
        <v>94</v>
      </c>
      <c r="B136" s="82" t="s">
        <v>95</v>
      </c>
      <c r="C136" s="52" t="s">
        <v>161</v>
      </c>
      <c r="D136" s="16"/>
      <c r="E136" s="99" t="s">
        <v>160</v>
      </c>
      <c r="F136" s="39">
        <f>F137</f>
        <v>1500</v>
      </c>
      <c r="G136" s="39">
        <f t="shared" ref="G136:H136" si="9">G137</f>
        <v>2159.9</v>
      </c>
      <c r="H136" s="39">
        <f t="shared" si="9"/>
        <v>2159.9</v>
      </c>
    </row>
    <row r="137" spans="1:8" s="32" customFormat="1" ht="40.200000000000003" x14ac:dyDescent="0.3">
      <c r="A137" s="82" t="s">
        <v>94</v>
      </c>
      <c r="B137" s="82" t="s">
        <v>95</v>
      </c>
      <c r="C137" s="21" t="s">
        <v>625</v>
      </c>
      <c r="D137" s="16"/>
      <c r="E137" s="99" t="s">
        <v>655</v>
      </c>
      <c r="F137" s="39">
        <f>F138</f>
        <v>1500</v>
      </c>
      <c r="G137" s="39">
        <f t="shared" ref="G137" si="10">G138</f>
        <v>2159.9</v>
      </c>
      <c r="H137" s="39">
        <f t="shared" ref="H137" si="11">H138</f>
        <v>2159.9</v>
      </c>
    </row>
    <row r="138" spans="1:8" s="32" customFormat="1" ht="39.6" x14ac:dyDescent="0.3">
      <c r="A138" s="82" t="s">
        <v>94</v>
      </c>
      <c r="B138" s="82" t="s">
        <v>95</v>
      </c>
      <c r="C138" s="21" t="s">
        <v>625</v>
      </c>
      <c r="D138" s="82" t="s">
        <v>209</v>
      </c>
      <c r="E138" s="98" t="s">
        <v>210</v>
      </c>
      <c r="F138" s="39">
        <v>1500</v>
      </c>
      <c r="G138" s="39">
        <v>2159.9</v>
      </c>
      <c r="H138" s="39">
        <v>2159.9</v>
      </c>
    </row>
    <row r="139" spans="1:8" s="32" customFormat="1" ht="93" x14ac:dyDescent="0.3">
      <c r="A139" s="5" t="s">
        <v>94</v>
      </c>
      <c r="B139" s="5" t="s">
        <v>95</v>
      </c>
      <c r="C139" s="76">
        <v>400000000</v>
      </c>
      <c r="D139" s="30"/>
      <c r="E139" s="141" t="s">
        <v>581</v>
      </c>
      <c r="F139" s="96">
        <f t="shared" ref="F139:H142" si="12">F140</f>
        <v>1160.5</v>
      </c>
      <c r="G139" s="96">
        <f t="shared" si="12"/>
        <v>63</v>
      </c>
      <c r="H139" s="96">
        <f t="shared" si="12"/>
        <v>63</v>
      </c>
    </row>
    <row r="140" spans="1:8" s="32" customFormat="1" ht="51.75" customHeight="1" x14ac:dyDescent="0.3">
      <c r="A140" s="47" t="s">
        <v>94</v>
      </c>
      <c r="B140" s="47" t="s">
        <v>95</v>
      </c>
      <c r="C140" s="75">
        <v>410000000</v>
      </c>
      <c r="D140" s="30"/>
      <c r="E140" s="46" t="s">
        <v>466</v>
      </c>
      <c r="F140" s="93">
        <f t="shared" si="12"/>
        <v>1160.5</v>
      </c>
      <c r="G140" s="93">
        <f t="shared" si="12"/>
        <v>63</v>
      </c>
      <c r="H140" s="93">
        <f t="shared" si="12"/>
        <v>63</v>
      </c>
    </row>
    <row r="141" spans="1:8" s="32" customFormat="1" ht="53.4" x14ac:dyDescent="0.3">
      <c r="A141" s="82" t="s">
        <v>94</v>
      </c>
      <c r="B141" s="82" t="s">
        <v>95</v>
      </c>
      <c r="C141" s="74">
        <v>410100000</v>
      </c>
      <c r="D141" s="30"/>
      <c r="E141" s="97" t="s">
        <v>467</v>
      </c>
      <c r="F141" s="93">
        <f t="shared" si="12"/>
        <v>1160.5</v>
      </c>
      <c r="G141" s="93">
        <f t="shared" si="12"/>
        <v>63</v>
      </c>
      <c r="H141" s="93">
        <f t="shared" si="12"/>
        <v>63</v>
      </c>
    </row>
    <row r="142" spans="1:8" s="32" customFormat="1" ht="27" x14ac:dyDescent="0.3">
      <c r="A142" s="82" t="s">
        <v>94</v>
      </c>
      <c r="B142" s="82" t="s">
        <v>95</v>
      </c>
      <c r="C142" s="135" t="s">
        <v>634</v>
      </c>
      <c r="D142" s="16"/>
      <c r="E142" s="99" t="s">
        <v>167</v>
      </c>
      <c r="F142" s="39">
        <f>F143</f>
        <v>1160.5</v>
      </c>
      <c r="G142" s="39">
        <f t="shared" si="12"/>
        <v>63</v>
      </c>
      <c r="H142" s="39">
        <f t="shared" si="12"/>
        <v>63</v>
      </c>
    </row>
    <row r="143" spans="1:8" s="32" customFormat="1" ht="39.6" x14ac:dyDescent="0.3">
      <c r="A143" s="82" t="s">
        <v>94</v>
      </c>
      <c r="B143" s="82" t="s">
        <v>95</v>
      </c>
      <c r="C143" s="135" t="s">
        <v>634</v>
      </c>
      <c r="D143" s="82" t="s">
        <v>209</v>
      </c>
      <c r="E143" s="98" t="s">
        <v>210</v>
      </c>
      <c r="F143" s="39">
        <v>1160.5</v>
      </c>
      <c r="G143" s="39">
        <v>63</v>
      </c>
      <c r="H143" s="39">
        <v>63</v>
      </c>
    </row>
    <row r="144" spans="1:8" ht="14.4" x14ac:dyDescent="0.3">
      <c r="A144" s="30" t="s">
        <v>94</v>
      </c>
      <c r="B144" s="30" t="s">
        <v>101</v>
      </c>
      <c r="C144" s="30"/>
      <c r="D144" s="30"/>
      <c r="E144" s="27" t="s">
        <v>1</v>
      </c>
      <c r="F144" s="40">
        <f t="shared" ref="F144:H145" si="13">F145</f>
        <v>29113.899999999998</v>
      </c>
      <c r="G144" s="40">
        <f t="shared" si="13"/>
        <v>30503.600000000002</v>
      </c>
      <c r="H144" s="40">
        <f t="shared" si="13"/>
        <v>30447.100000000002</v>
      </c>
    </row>
    <row r="145" spans="1:12" ht="106.2" x14ac:dyDescent="0.3">
      <c r="A145" s="5" t="s">
        <v>94</v>
      </c>
      <c r="B145" s="5" t="s">
        <v>101</v>
      </c>
      <c r="C145" s="73" t="s">
        <v>67</v>
      </c>
      <c r="D145" s="30"/>
      <c r="E145" s="141" t="s">
        <v>587</v>
      </c>
      <c r="F145" s="96">
        <f t="shared" si="13"/>
        <v>29113.899999999998</v>
      </c>
      <c r="G145" s="96">
        <f t="shared" si="13"/>
        <v>30503.600000000002</v>
      </c>
      <c r="H145" s="96">
        <f t="shared" si="13"/>
        <v>30447.100000000002</v>
      </c>
    </row>
    <row r="146" spans="1:12" ht="66.599999999999994" x14ac:dyDescent="0.3">
      <c r="A146" s="16" t="s">
        <v>94</v>
      </c>
      <c r="B146" s="16" t="s">
        <v>101</v>
      </c>
      <c r="C146" s="52" t="s">
        <v>212</v>
      </c>
      <c r="D146" s="30"/>
      <c r="E146" s="46" t="s">
        <v>184</v>
      </c>
      <c r="F146" s="93">
        <f>F147+F149+F151+F153+F155</f>
        <v>29113.899999999998</v>
      </c>
      <c r="G146" s="93">
        <f t="shared" ref="G146:H146" si="14">G147+G149+G151+G153+G155</f>
        <v>30503.600000000002</v>
      </c>
      <c r="H146" s="93">
        <f t="shared" si="14"/>
        <v>30447.100000000002</v>
      </c>
    </row>
    <row r="147" spans="1:12" ht="79.8" x14ac:dyDescent="0.3">
      <c r="A147" s="16" t="s">
        <v>94</v>
      </c>
      <c r="B147" s="16" t="s">
        <v>101</v>
      </c>
      <c r="C147" s="74" t="s">
        <v>302</v>
      </c>
      <c r="D147" s="30"/>
      <c r="E147" s="97" t="s">
        <v>213</v>
      </c>
      <c r="F147" s="39">
        <f>F148</f>
        <v>5040</v>
      </c>
      <c r="G147" s="39">
        <f>G148</f>
        <v>5055.2</v>
      </c>
      <c r="H147" s="39">
        <f>H148</f>
        <v>5054.8999999999996</v>
      </c>
      <c r="J147" s="103"/>
      <c r="K147" s="103"/>
      <c r="L147" s="103"/>
    </row>
    <row r="148" spans="1:12" ht="39.6" x14ac:dyDescent="0.25">
      <c r="A148" s="16" t="s">
        <v>94</v>
      </c>
      <c r="B148" s="16" t="s">
        <v>101</v>
      </c>
      <c r="C148" s="74" t="s">
        <v>302</v>
      </c>
      <c r="D148" s="82" t="s">
        <v>209</v>
      </c>
      <c r="E148" s="98" t="s">
        <v>210</v>
      </c>
      <c r="F148" s="39">
        <v>5040</v>
      </c>
      <c r="G148" s="39">
        <v>5055.2</v>
      </c>
      <c r="H148" s="39">
        <v>5054.8999999999996</v>
      </c>
    </row>
    <row r="149" spans="1:12" ht="50.25" customHeight="1" x14ac:dyDescent="0.25">
      <c r="A149" s="16" t="s">
        <v>94</v>
      </c>
      <c r="B149" s="16" t="s">
        <v>101</v>
      </c>
      <c r="C149" s="74">
        <v>920110300</v>
      </c>
      <c r="D149" s="16"/>
      <c r="E149" s="97" t="s">
        <v>659</v>
      </c>
      <c r="F149" s="39">
        <f>F150</f>
        <v>20160.099999999999</v>
      </c>
      <c r="G149" s="39">
        <f>G150</f>
        <v>20220.7</v>
      </c>
      <c r="H149" s="39">
        <f>H150</f>
        <v>20219.5</v>
      </c>
    </row>
    <row r="150" spans="1:12" ht="39.6" x14ac:dyDescent="0.25">
      <c r="A150" s="16" t="s">
        <v>94</v>
      </c>
      <c r="B150" s="16" t="s">
        <v>101</v>
      </c>
      <c r="C150" s="74">
        <v>920110300</v>
      </c>
      <c r="D150" s="82" t="s">
        <v>209</v>
      </c>
      <c r="E150" s="98" t="s">
        <v>210</v>
      </c>
      <c r="F150" s="39">
        <v>20160.099999999999</v>
      </c>
      <c r="G150" s="39">
        <v>20220.7</v>
      </c>
      <c r="H150" s="39">
        <v>20219.5</v>
      </c>
    </row>
    <row r="151" spans="1:12" s="220" customFormat="1" ht="66" x14ac:dyDescent="0.25">
      <c r="A151" s="16" t="s">
        <v>94</v>
      </c>
      <c r="B151" s="16" t="s">
        <v>101</v>
      </c>
      <c r="C151" s="74">
        <v>920123485</v>
      </c>
      <c r="D151" s="82"/>
      <c r="E151" s="221" t="s">
        <v>766</v>
      </c>
      <c r="F151" s="39">
        <f>F152</f>
        <v>1413.8</v>
      </c>
      <c r="G151" s="39">
        <f t="shared" ref="G151:H151" si="15">G152</f>
        <v>1413.8</v>
      </c>
      <c r="H151" s="39">
        <f t="shared" si="15"/>
        <v>1413.8</v>
      </c>
    </row>
    <row r="152" spans="1:12" s="220" customFormat="1" ht="39.6" x14ac:dyDescent="0.25">
      <c r="A152" s="16" t="s">
        <v>94</v>
      </c>
      <c r="B152" s="16" t="s">
        <v>101</v>
      </c>
      <c r="C152" s="74">
        <v>920123485</v>
      </c>
      <c r="D152" s="82" t="s">
        <v>209</v>
      </c>
      <c r="E152" s="98" t="s">
        <v>210</v>
      </c>
      <c r="F152" s="39">
        <v>1413.8</v>
      </c>
      <c r="G152" s="39">
        <v>1413.8</v>
      </c>
      <c r="H152" s="39">
        <v>1413.8</v>
      </c>
    </row>
    <row r="153" spans="1:12" ht="66" x14ac:dyDescent="0.25">
      <c r="A153" s="16" t="s">
        <v>94</v>
      </c>
      <c r="B153" s="16" t="s">
        <v>101</v>
      </c>
      <c r="C153" s="74">
        <v>920123490</v>
      </c>
      <c r="D153" s="82"/>
      <c r="E153" s="54" t="s">
        <v>516</v>
      </c>
      <c r="F153" s="39">
        <f>F154</f>
        <v>0</v>
      </c>
      <c r="G153" s="39">
        <f>G154</f>
        <v>55</v>
      </c>
      <c r="H153" s="39">
        <f>H154</f>
        <v>0</v>
      </c>
    </row>
    <row r="154" spans="1:12" ht="39.6" x14ac:dyDescent="0.25">
      <c r="A154" s="16" t="s">
        <v>94</v>
      </c>
      <c r="B154" s="16" t="s">
        <v>101</v>
      </c>
      <c r="C154" s="74">
        <v>920123490</v>
      </c>
      <c r="D154" s="82" t="s">
        <v>209</v>
      </c>
      <c r="E154" s="98" t="s">
        <v>210</v>
      </c>
      <c r="F154" s="39">
        <v>0</v>
      </c>
      <c r="G154" s="39">
        <v>55</v>
      </c>
      <c r="H154" s="39">
        <v>0</v>
      </c>
    </row>
    <row r="155" spans="1:12" ht="92.4" x14ac:dyDescent="0.25">
      <c r="A155" s="16" t="s">
        <v>94</v>
      </c>
      <c r="B155" s="16" t="s">
        <v>101</v>
      </c>
      <c r="C155" s="74">
        <v>920123495</v>
      </c>
      <c r="D155" s="82"/>
      <c r="E155" s="54" t="s">
        <v>567</v>
      </c>
      <c r="F155" s="39">
        <f>F156</f>
        <v>2500</v>
      </c>
      <c r="G155" s="39">
        <f>G156</f>
        <v>3758.9</v>
      </c>
      <c r="H155" s="39">
        <f>H156</f>
        <v>3758.9</v>
      </c>
    </row>
    <row r="156" spans="1:12" ht="39.6" x14ac:dyDescent="0.25">
      <c r="A156" s="16" t="s">
        <v>94</v>
      </c>
      <c r="B156" s="16" t="s">
        <v>101</v>
      </c>
      <c r="C156" s="74">
        <v>920123495</v>
      </c>
      <c r="D156" s="82" t="s">
        <v>209</v>
      </c>
      <c r="E156" s="98" t="s">
        <v>210</v>
      </c>
      <c r="F156" s="39">
        <v>2500</v>
      </c>
      <c r="G156" s="39">
        <v>3758.9</v>
      </c>
      <c r="H156" s="39">
        <v>3758.9</v>
      </c>
    </row>
    <row r="157" spans="1:12" ht="28.8" x14ac:dyDescent="0.3">
      <c r="A157" s="30" t="s">
        <v>94</v>
      </c>
      <c r="B157" s="30" t="s">
        <v>99</v>
      </c>
      <c r="C157" s="30"/>
      <c r="D157" s="30"/>
      <c r="E157" s="50" t="s">
        <v>196</v>
      </c>
      <c r="F157" s="40">
        <f>F158+F178</f>
        <v>154734.19999999998</v>
      </c>
      <c r="G157" s="40">
        <f t="shared" ref="G157:H157" si="16">G158+G178</f>
        <v>148481.29999999999</v>
      </c>
      <c r="H157" s="40">
        <f t="shared" si="16"/>
        <v>146320.69999999998</v>
      </c>
    </row>
    <row r="158" spans="1:12" ht="106.2" x14ac:dyDescent="0.3">
      <c r="A158" s="5" t="s">
        <v>94</v>
      </c>
      <c r="B158" s="5" t="s">
        <v>99</v>
      </c>
      <c r="C158" s="73" t="s">
        <v>67</v>
      </c>
      <c r="D158" s="30"/>
      <c r="E158" s="141" t="s">
        <v>587</v>
      </c>
      <c r="F158" s="96">
        <f>F159</f>
        <v>149788.29999999999</v>
      </c>
      <c r="G158" s="96">
        <f>G159</f>
        <v>141596.4</v>
      </c>
      <c r="H158" s="96">
        <f>H159</f>
        <v>141652.9</v>
      </c>
    </row>
    <row r="159" spans="1:12" ht="66.599999999999994" x14ac:dyDescent="0.3">
      <c r="A159" s="16" t="s">
        <v>94</v>
      </c>
      <c r="B159" s="16" t="s">
        <v>99</v>
      </c>
      <c r="C159" s="52" t="s">
        <v>68</v>
      </c>
      <c r="D159" s="30"/>
      <c r="E159" s="46" t="s">
        <v>163</v>
      </c>
      <c r="F159" s="93">
        <f>F160+F162+F164+F166+F168+F170+F172+F174+F176</f>
        <v>149788.29999999999</v>
      </c>
      <c r="G159" s="93">
        <f>G160+G162+G164+G166+G168+G170+G172+G174+G176</f>
        <v>141596.4</v>
      </c>
      <c r="H159" s="93">
        <f t="shared" ref="H159" si="17">H160+H162+H164+H166+H168+H170+H172+H174+H176</f>
        <v>141652.9</v>
      </c>
    </row>
    <row r="160" spans="1:12" ht="93" x14ac:dyDescent="0.3">
      <c r="A160" s="16" t="s">
        <v>94</v>
      </c>
      <c r="B160" s="16" t="s">
        <v>99</v>
      </c>
      <c r="C160" s="74">
        <v>910123405</v>
      </c>
      <c r="D160" s="30"/>
      <c r="E160" s="97" t="s">
        <v>292</v>
      </c>
      <c r="F160" s="39">
        <f>F161</f>
        <v>15759.4</v>
      </c>
      <c r="G160" s="39">
        <f>G161</f>
        <v>15386.8</v>
      </c>
      <c r="H160" s="39">
        <f>H161</f>
        <v>16489.8</v>
      </c>
    </row>
    <row r="161" spans="1:11" ht="39.6" x14ac:dyDescent="0.25">
      <c r="A161" s="16" t="s">
        <v>94</v>
      </c>
      <c r="B161" s="16" t="s">
        <v>99</v>
      </c>
      <c r="C161" s="74">
        <v>910123405</v>
      </c>
      <c r="D161" s="82" t="s">
        <v>209</v>
      </c>
      <c r="E161" s="98" t="s">
        <v>210</v>
      </c>
      <c r="F161" s="39">
        <v>15759.4</v>
      </c>
      <c r="G161" s="39">
        <v>15386.8</v>
      </c>
      <c r="H161" s="39">
        <v>16489.8</v>
      </c>
    </row>
    <row r="162" spans="1:11" ht="64.5" customHeight="1" x14ac:dyDescent="0.3">
      <c r="A162" s="16" t="s">
        <v>94</v>
      </c>
      <c r="B162" s="16" t="s">
        <v>99</v>
      </c>
      <c r="C162" s="74">
        <v>910110520</v>
      </c>
      <c r="D162" s="30"/>
      <c r="E162" s="97" t="s">
        <v>182</v>
      </c>
      <c r="F162" s="39">
        <f>F163</f>
        <v>25070.9</v>
      </c>
      <c r="G162" s="39">
        <f>G163</f>
        <v>26073.7</v>
      </c>
      <c r="H162" s="39">
        <f>H163</f>
        <v>27116.6</v>
      </c>
      <c r="J162" s="103"/>
      <c r="K162" s="103"/>
    </row>
    <row r="163" spans="1:11" ht="39.6" x14ac:dyDescent="0.25">
      <c r="A163" s="16" t="s">
        <v>94</v>
      </c>
      <c r="B163" s="16" t="s">
        <v>99</v>
      </c>
      <c r="C163" s="74">
        <v>910110520</v>
      </c>
      <c r="D163" s="82" t="s">
        <v>209</v>
      </c>
      <c r="E163" s="98" t="s">
        <v>210</v>
      </c>
      <c r="F163" s="1">
        <v>25070.9</v>
      </c>
      <c r="G163" s="39">
        <v>26073.7</v>
      </c>
      <c r="H163" s="1">
        <v>27116.6</v>
      </c>
    </row>
    <row r="164" spans="1:11" ht="26.4" x14ac:dyDescent="0.25">
      <c r="A164" s="16" t="s">
        <v>94</v>
      </c>
      <c r="B164" s="16" t="s">
        <v>99</v>
      </c>
      <c r="C164" s="74">
        <v>910123410</v>
      </c>
      <c r="D164" s="16"/>
      <c r="E164" s="98" t="s">
        <v>183</v>
      </c>
      <c r="F164" s="39">
        <f>F165</f>
        <v>25695.200000000001</v>
      </c>
      <c r="G164" s="39">
        <f>G165</f>
        <v>21684.6</v>
      </c>
      <c r="H164" s="39">
        <f>H165</f>
        <v>16457</v>
      </c>
    </row>
    <row r="165" spans="1:11" ht="39.6" x14ac:dyDescent="0.25">
      <c r="A165" s="16" t="s">
        <v>94</v>
      </c>
      <c r="B165" s="16" t="s">
        <v>99</v>
      </c>
      <c r="C165" s="74">
        <v>910123410</v>
      </c>
      <c r="D165" s="82" t="s">
        <v>209</v>
      </c>
      <c r="E165" s="98" t="s">
        <v>210</v>
      </c>
      <c r="F165" s="39">
        <v>25695.200000000001</v>
      </c>
      <c r="G165" s="39">
        <v>21684.6</v>
      </c>
      <c r="H165" s="39">
        <v>16457</v>
      </c>
    </row>
    <row r="166" spans="1:11" ht="105.6" x14ac:dyDescent="0.25">
      <c r="A166" s="16" t="s">
        <v>94</v>
      </c>
      <c r="B166" s="16" t="s">
        <v>99</v>
      </c>
      <c r="C166" s="74" t="s">
        <v>654</v>
      </c>
      <c r="D166" s="82"/>
      <c r="E166" s="124" t="s">
        <v>653</v>
      </c>
      <c r="F166" s="39">
        <f>F167</f>
        <v>1413.8</v>
      </c>
      <c r="G166" s="39">
        <f t="shared" ref="G166:H166" si="18">G167</f>
        <v>0</v>
      </c>
      <c r="H166" s="39">
        <f t="shared" si="18"/>
        <v>0</v>
      </c>
    </row>
    <row r="167" spans="1:11" ht="39.6" x14ac:dyDescent="0.25">
      <c r="A167" s="16" t="s">
        <v>94</v>
      </c>
      <c r="B167" s="16" t="s">
        <v>99</v>
      </c>
      <c r="C167" s="74" t="s">
        <v>654</v>
      </c>
      <c r="D167" s="82" t="s">
        <v>209</v>
      </c>
      <c r="E167" s="98" t="s">
        <v>210</v>
      </c>
      <c r="F167" s="39">
        <v>1413.8</v>
      </c>
      <c r="G167" s="39">
        <v>0</v>
      </c>
      <c r="H167" s="39">
        <v>0</v>
      </c>
    </row>
    <row r="168" spans="1:11" ht="52.8" x14ac:dyDescent="0.25">
      <c r="A168" s="16" t="s">
        <v>94</v>
      </c>
      <c r="B168" s="16" t="s">
        <v>99</v>
      </c>
      <c r="C168" s="74" t="s">
        <v>345</v>
      </c>
      <c r="D168" s="82"/>
      <c r="E168" s="123" t="s">
        <v>344</v>
      </c>
      <c r="F168" s="39">
        <f>F169</f>
        <v>1218.7</v>
      </c>
      <c r="G168" s="39">
        <f>G169</f>
        <v>1267.4000000000001</v>
      </c>
      <c r="H168" s="39">
        <f>H169</f>
        <v>1318.2</v>
      </c>
    </row>
    <row r="169" spans="1:11" ht="39.6" x14ac:dyDescent="0.25">
      <c r="A169" s="16" t="s">
        <v>94</v>
      </c>
      <c r="B169" s="16" t="s">
        <v>99</v>
      </c>
      <c r="C169" s="74" t="s">
        <v>345</v>
      </c>
      <c r="D169" s="82" t="s">
        <v>209</v>
      </c>
      <c r="E169" s="98" t="s">
        <v>210</v>
      </c>
      <c r="F169" s="39">
        <v>1218.7</v>
      </c>
      <c r="G169" s="39">
        <v>1267.4000000000001</v>
      </c>
      <c r="H169" s="39">
        <v>1318.2</v>
      </c>
    </row>
    <row r="170" spans="1:11" ht="66" x14ac:dyDescent="0.25">
      <c r="A170" s="16" t="s">
        <v>94</v>
      </c>
      <c r="B170" s="16" t="s">
        <v>99</v>
      </c>
      <c r="C170" s="137" t="s">
        <v>513</v>
      </c>
      <c r="D170" s="82"/>
      <c r="E170" s="123" t="s">
        <v>346</v>
      </c>
      <c r="F170" s="39">
        <f>F171</f>
        <v>10968</v>
      </c>
      <c r="G170" s="39">
        <f>G171</f>
        <v>11406.7</v>
      </c>
      <c r="H170" s="39">
        <f>H171</f>
        <v>11863</v>
      </c>
    </row>
    <row r="171" spans="1:11" ht="39.6" x14ac:dyDescent="0.25">
      <c r="A171" s="16" t="s">
        <v>94</v>
      </c>
      <c r="B171" s="16" t="s">
        <v>99</v>
      </c>
      <c r="C171" s="137" t="s">
        <v>513</v>
      </c>
      <c r="D171" s="82" t="s">
        <v>209</v>
      </c>
      <c r="E171" s="98" t="s">
        <v>210</v>
      </c>
      <c r="F171" s="39">
        <v>10968</v>
      </c>
      <c r="G171" s="39">
        <v>11406.7</v>
      </c>
      <c r="H171" s="39">
        <v>11863</v>
      </c>
    </row>
    <row r="172" spans="1:11" ht="26.4" x14ac:dyDescent="0.25">
      <c r="A172" s="16" t="s">
        <v>94</v>
      </c>
      <c r="B172" s="16" t="s">
        <v>99</v>
      </c>
      <c r="C172" s="74" t="s">
        <v>341</v>
      </c>
      <c r="D172" s="82"/>
      <c r="E172" s="98" t="s">
        <v>342</v>
      </c>
      <c r="F172" s="39">
        <f>F173</f>
        <v>8777.9</v>
      </c>
      <c r="G172" s="39">
        <f>G173</f>
        <v>6577.7</v>
      </c>
      <c r="H172" s="39">
        <f>H173</f>
        <v>6840.8</v>
      </c>
    </row>
    <row r="173" spans="1:11" ht="39.6" x14ac:dyDescent="0.25">
      <c r="A173" s="16" t="s">
        <v>94</v>
      </c>
      <c r="B173" s="16" t="s">
        <v>99</v>
      </c>
      <c r="C173" s="74" t="s">
        <v>341</v>
      </c>
      <c r="D173" s="82" t="s">
        <v>209</v>
      </c>
      <c r="E173" s="98" t="s">
        <v>210</v>
      </c>
      <c r="F173" s="39">
        <v>8777.9</v>
      </c>
      <c r="G173" s="39">
        <v>6577.7</v>
      </c>
      <c r="H173" s="39">
        <v>6840.8</v>
      </c>
    </row>
    <row r="174" spans="1:11" ht="26.4" x14ac:dyDescent="0.25">
      <c r="A174" s="16" t="s">
        <v>94</v>
      </c>
      <c r="B174" s="16" t="s">
        <v>99</v>
      </c>
      <c r="C174" s="139" t="s">
        <v>514</v>
      </c>
      <c r="D174" s="82"/>
      <c r="E174" s="98" t="s">
        <v>343</v>
      </c>
      <c r="F174" s="39">
        <f>F175</f>
        <v>58435.7</v>
      </c>
      <c r="G174" s="39">
        <f>G175</f>
        <v>59199.5</v>
      </c>
      <c r="H174" s="39">
        <f>H175</f>
        <v>61567.5</v>
      </c>
    </row>
    <row r="175" spans="1:11" ht="39.6" x14ac:dyDescent="0.25">
      <c r="A175" s="16" t="s">
        <v>94</v>
      </c>
      <c r="B175" s="16" t="s">
        <v>99</v>
      </c>
      <c r="C175" s="139" t="s">
        <v>514</v>
      </c>
      <c r="D175" s="82" t="s">
        <v>209</v>
      </c>
      <c r="E175" s="98" t="s">
        <v>210</v>
      </c>
      <c r="F175" s="39">
        <v>58435.7</v>
      </c>
      <c r="G175" s="1">
        <v>59199.5</v>
      </c>
      <c r="H175" s="1">
        <v>61567.5</v>
      </c>
    </row>
    <row r="176" spans="1:11" ht="26.4" x14ac:dyDescent="0.25">
      <c r="A176" s="16" t="s">
        <v>94</v>
      </c>
      <c r="B176" s="16" t="s">
        <v>99</v>
      </c>
      <c r="C176" s="74">
        <v>910123425</v>
      </c>
      <c r="D176" s="82"/>
      <c r="E176" s="98" t="s">
        <v>373</v>
      </c>
      <c r="F176" s="39">
        <f>F177</f>
        <v>2448.6999999999998</v>
      </c>
      <c r="G176" s="39">
        <f>G177</f>
        <v>0</v>
      </c>
      <c r="H176" s="39">
        <f>H177</f>
        <v>0</v>
      </c>
    </row>
    <row r="177" spans="1:12" ht="39.6" x14ac:dyDescent="0.25">
      <c r="A177" s="16" t="s">
        <v>94</v>
      </c>
      <c r="B177" s="16" t="s">
        <v>99</v>
      </c>
      <c r="C177" s="74">
        <v>910123425</v>
      </c>
      <c r="D177" s="82" t="s">
        <v>209</v>
      </c>
      <c r="E177" s="98" t="s">
        <v>210</v>
      </c>
      <c r="F177" s="39">
        <v>2448.6999999999998</v>
      </c>
      <c r="G177" s="39">
        <v>0</v>
      </c>
      <c r="H177" s="39">
        <v>0</v>
      </c>
    </row>
    <row r="178" spans="1:12" ht="88.5" customHeight="1" x14ac:dyDescent="0.25">
      <c r="A178" s="73" t="s">
        <v>94</v>
      </c>
      <c r="B178" s="73" t="s">
        <v>99</v>
      </c>
      <c r="C178" s="73" t="s">
        <v>225</v>
      </c>
      <c r="D178" s="16"/>
      <c r="E178" s="64" t="s">
        <v>594</v>
      </c>
      <c r="F178" s="96">
        <f>F179</f>
        <v>4945.8999999999996</v>
      </c>
      <c r="G178" s="96">
        <f>G179</f>
        <v>6884.9</v>
      </c>
      <c r="H178" s="96">
        <f>H179</f>
        <v>4667.8</v>
      </c>
    </row>
    <row r="179" spans="1:12" ht="52.8" x14ac:dyDescent="0.25">
      <c r="A179" s="21" t="s">
        <v>94</v>
      </c>
      <c r="B179" s="21" t="s">
        <v>99</v>
      </c>
      <c r="C179" s="52" t="s">
        <v>226</v>
      </c>
      <c r="D179" s="16"/>
      <c r="E179" s="48" t="s">
        <v>227</v>
      </c>
      <c r="F179" s="58">
        <f>F180+F182+F184+F186+F188</f>
        <v>4945.8999999999996</v>
      </c>
      <c r="G179" s="58">
        <f t="shared" ref="G179:H179" si="19">G180+G182+G184+G186+G188</f>
        <v>6884.9</v>
      </c>
      <c r="H179" s="58">
        <f t="shared" si="19"/>
        <v>4667.8</v>
      </c>
    </row>
    <row r="180" spans="1:12" ht="39.6" x14ac:dyDescent="0.25">
      <c r="A180" s="21" t="s">
        <v>94</v>
      </c>
      <c r="B180" s="21" t="s">
        <v>99</v>
      </c>
      <c r="C180" s="21" t="s">
        <v>534</v>
      </c>
      <c r="D180" s="82"/>
      <c r="E180" s="98" t="s">
        <v>338</v>
      </c>
      <c r="F180" s="41">
        <f>F181</f>
        <v>0</v>
      </c>
      <c r="G180" s="41">
        <f>G181</f>
        <v>2381.1999999999998</v>
      </c>
      <c r="H180" s="41">
        <f>H181</f>
        <v>0</v>
      </c>
    </row>
    <row r="181" spans="1:12" ht="39.6" x14ac:dyDescent="0.25">
      <c r="A181" s="21" t="s">
        <v>94</v>
      </c>
      <c r="B181" s="21" t="s">
        <v>99</v>
      </c>
      <c r="C181" s="21" t="s">
        <v>534</v>
      </c>
      <c r="D181" s="82" t="s">
        <v>209</v>
      </c>
      <c r="E181" s="98" t="s">
        <v>210</v>
      </c>
      <c r="F181" s="41">
        <v>0</v>
      </c>
      <c r="G181" s="41">
        <v>2381.1999999999998</v>
      </c>
      <c r="H181" s="41">
        <v>0</v>
      </c>
    </row>
    <row r="182" spans="1:12" ht="26.4" x14ac:dyDescent="0.25">
      <c r="A182" s="21" t="s">
        <v>94</v>
      </c>
      <c r="B182" s="21" t="s">
        <v>99</v>
      </c>
      <c r="C182" s="21" t="s">
        <v>535</v>
      </c>
      <c r="D182" s="16"/>
      <c r="E182" s="98" t="s">
        <v>328</v>
      </c>
      <c r="F182" s="41">
        <f>F183</f>
        <v>400</v>
      </c>
      <c r="G182" s="41">
        <f>G183</f>
        <v>400</v>
      </c>
      <c r="H182" s="41">
        <f>H183</f>
        <v>400</v>
      </c>
    </row>
    <row r="183" spans="1:12" ht="39.6" x14ac:dyDescent="0.25">
      <c r="A183" s="21" t="s">
        <v>94</v>
      </c>
      <c r="B183" s="21" t="s">
        <v>99</v>
      </c>
      <c r="C183" s="21" t="s">
        <v>535</v>
      </c>
      <c r="D183" s="82" t="s">
        <v>209</v>
      </c>
      <c r="E183" s="98" t="s">
        <v>210</v>
      </c>
      <c r="F183" s="41">
        <v>400</v>
      </c>
      <c r="G183" s="41">
        <v>400</v>
      </c>
      <c r="H183" s="41">
        <v>400</v>
      </c>
    </row>
    <row r="184" spans="1:12" x14ac:dyDescent="0.25">
      <c r="A184" s="21" t="s">
        <v>94</v>
      </c>
      <c r="B184" s="21" t="s">
        <v>99</v>
      </c>
      <c r="C184" s="21" t="s">
        <v>635</v>
      </c>
      <c r="D184" s="82"/>
      <c r="E184" s="98" t="s">
        <v>604</v>
      </c>
      <c r="F184" s="41">
        <f>F185</f>
        <v>600</v>
      </c>
      <c r="G184" s="41">
        <f t="shared" ref="G184:H184" si="20">G185</f>
        <v>0</v>
      </c>
      <c r="H184" s="41">
        <f t="shared" si="20"/>
        <v>0</v>
      </c>
    </row>
    <row r="185" spans="1:12" ht="39.6" x14ac:dyDescent="0.25">
      <c r="A185" s="21" t="s">
        <v>94</v>
      </c>
      <c r="B185" s="21" t="s">
        <v>99</v>
      </c>
      <c r="C185" s="21" t="s">
        <v>635</v>
      </c>
      <c r="D185" s="82" t="s">
        <v>209</v>
      </c>
      <c r="E185" s="98" t="s">
        <v>210</v>
      </c>
      <c r="F185" s="41">
        <v>600</v>
      </c>
      <c r="G185" s="41">
        <v>0</v>
      </c>
      <c r="H185" s="41">
        <v>0</v>
      </c>
    </row>
    <row r="186" spans="1:12" ht="40.5" customHeight="1" x14ac:dyDescent="0.25">
      <c r="A186" s="21" t="s">
        <v>94</v>
      </c>
      <c r="B186" s="21" t="s">
        <v>99</v>
      </c>
      <c r="C186" s="51" t="s">
        <v>352</v>
      </c>
      <c r="D186" s="82"/>
      <c r="E186" s="98" t="s">
        <v>349</v>
      </c>
      <c r="F186" s="41">
        <f>F187</f>
        <v>394.6</v>
      </c>
      <c r="G186" s="41">
        <f>G187</f>
        <v>410.4</v>
      </c>
      <c r="H186" s="41">
        <f>H187</f>
        <v>426.8</v>
      </c>
      <c r="J186" s="103"/>
      <c r="K186" s="103"/>
      <c r="L186" s="103"/>
    </row>
    <row r="187" spans="1:12" ht="39.6" x14ac:dyDescent="0.25">
      <c r="A187" s="21" t="s">
        <v>94</v>
      </c>
      <c r="B187" s="21" t="s">
        <v>99</v>
      </c>
      <c r="C187" s="51" t="s">
        <v>352</v>
      </c>
      <c r="D187" s="82" t="s">
        <v>209</v>
      </c>
      <c r="E187" s="98" t="s">
        <v>210</v>
      </c>
      <c r="F187" s="39">
        <v>394.6</v>
      </c>
      <c r="G187" s="39">
        <v>410.4</v>
      </c>
      <c r="H187" s="39">
        <v>426.8</v>
      </c>
    </row>
    <row r="188" spans="1:12" ht="51.75" customHeight="1" x14ac:dyDescent="0.25">
      <c r="A188" s="21" t="s">
        <v>94</v>
      </c>
      <c r="B188" s="21" t="s">
        <v>99</v>
      </c>
      <c r="C188" s="51" t="s">
        <v>353</v>
      </c>
      <c r="D188" s="82"/>
      <c r="E188" s="98" t="s">
        <v>347</v>
      </c>
      <c r="F188" s="41">
        <f>F189</f>
        <v>3551.3</v>
      </c>
      <c r="G188" s="41">
        <f>G189</f>
        <v>3693.3</v>
      </c>
      <c r="H188" s="41">
        <f>H189</f>
        <v>3841</v>
      </c>
    </row>
    <row r="189" spans="1:12" ht="39.6" x14ac:dyDescent="0.25">
      <c r="A189" s="21" t="s">
        <v>94</v>
      </c>
      <c r="B189" s="21" t="s">
        <v>99</v>
      </c>
      <c r="C189" s="51" t="s">
        <v>353</v>
      </c>
      <c r="D189" s="82" t="s">
        <v>209</v>
      </c>
      <c r="E189" s="98" t="s">
        <v>210</v>
      </c>
      <c r="F189" s="41">
        <v>3551.3</v>
      </c>
      <c r="G189" s="41">
        <v>3693.3</v>
      </c>
      <c r="H189" s="41">
        <v>3841</v>
      </c>
    </row>
    <row r="190" spans="1:12" ht="27" x14ac:dyDescent="0.3">
      <c r="A190" s="21" t="s">
        <v>94</v>
      </c>
      <c r="B190" s="21" t="s">
        <v>122</v>
      </c>
      <c r="C190" s="30"/>
      <c r="D190" s="30"/>
      <c r="E190" s="46" t="s">
        <v>4</v>
      </c>
      <c r="F190" s="40">
        <f>F191+F197+F215</f>
        <v>2752</v>
      </c>
      <c r="G190" s="40">
        <f>G191+G197+G215</f>
        <v>1406.2</v>
      </c>
      <c r="H190" s="40">
        <f>H191+H197+H215</f>
        <v>1406.2</v>
      </c>
    </row>
    <row r="191" spans="1:12" ht="92.4" x14ac:dyDescent="0.25">
      <c r="A191" s="5" t="s">
        <v>94</v>
      </c>
      <c r="B191" s="5" t="s">
        <v>122</v>
      </c>
      <c r="C191" s="73" t="s">
        <v>69</v>
      </c>
      <c r="D191" s="16"/>
      <c r="E191" s="142" t="s">
        <v>582</v>
      </c>
      <c r="F191" s="96">
        <f>F192</f>
        <v>186</v>
      </c>
      <c r="G191" s="96">
        <f>G192</f>
        <v>176.2</v>
      </c>
      <c r="H191" s="96">
        <f>H192</f>
        <v>176.2</v>
      </c>
    </row>
    <row r="192" spans="1:12" ht="39.6" x14ac:dyDescent="0.25">
      <c r="A192" s="16" t="s">
        <v>94</v>
      </c>
      <c r="B192" s="16" t="s">
        <v>122</v>
      </c>
      <c r="C192" s="52" t="s">
        <v>161</v>
      </c>
      <c r="D192" s="16"/>
      <c r="E192" s="48" t="s">
        <v>160</v>
      </c>
      <c r="F192" s="41">
        <f>F193+F195</f>
        <v>186</v>
      </c>
      <c r="G192" s="41">
        <f t="shared" ref="G192:H192" si="21">G193+G195</f>
        <v>176.2</v>
      </c>
      <c r="H192" s="41">
        <f t="shared" si="21"/>
        <v>176.2</v>
      </c>
    </row>
    <row r="193" spans="1:8" ht="53.4" x14ac:dyDescent="0.3">
      <c r="A193" s="16" t="s">
        <v>94</v>
      </c>
      <c r="B193" s="16" t="s">
        <v>122</v>
      </c>
      <c r="C193" s="21" t="s">
        <v>464</v>
      </c>
      <c r="D193" s="30"/>
      <c r="E193" s="97" t="s">
        <v>162</v>
      </c>
      <c r="F193" s="41">
        <f>F194</f>
        <v>150</v>
      </c>
      <c r="G193" s="41">
        <f>G194</f>
        <v>140.19999999999999</v>
      </c>
      <c r="H193" s="41">
        <f>H194</f>
        <v>140.19999999999999</v>
      </c>
    </row>
    <row r="194" spans="1:8" ht="39.6" x14ac:dyDescent="0.25">
      <c r="A194" s="16" t="s">
        <v>94</v>
      </c>
      <c r="B194" s="16" t="s">
        <v>122</v>
      </c>
      <c r="C194" s="21" t="s">
        <v>464</v>
      </c>
      <c r="D194" s="82" t="s">
        <v>209</v>
      </c>
      <c r="E194" s="98" t="s">
        <v>210</v>
      </c>
      <c r="F194" s="39">
        <v>150</v>
      </c>
      <c r="G194" s="39">
        <v>140.19999999999999</v>
      </c>
      <c r="H194" s="39">
        <v>140.19999999999999</v>
      </c>
    </row>
    <row r="195" spans="1:8" ht="40.200000000000003" x14ac:dyDescent="0.3">
      <c r="A195" s="16" t="s">
        <v>94</v>
      </c>
      <c r="B195" s="16" t="s">
        <v>122</v>
      </c>
      <c r="C195" s="82" t="s">
        <v>465</v>
      </c>
      <c r="D195" s="30"/>
      <c r="E195" s="97" t="s">
        <v>165</v>
      </c>
      <c r="F195" s="41">
        <f>F196</f>
        <v>36</v>
      </c>
      <c r="G195" s="41">
        <f>G196</f>
        <v>36</v>
      </c>
      <c r="H195" s="41">
        <f>H196</f>
        <v>36</v>
      </c>
    </row>
    <row r="196" spans="1:8" ht="39.6" x14ac:dyDescent="0.25">
      <c r="A196" s="16" t="s">
        <v>94</v>
      </c>
      <c r="B196" s="16" t="s">
        <v>122</v>
      </c>
      <c r="C196" s="82" t="s">
        <v>465</v>
      </c>
      <c r="D196" s="82" t="s">
        <v>209</v>
      </c>
      <c r="E196" s="98" t="s">
        <v>210</v>
      </c>
      <c r="F196" s="41">
        <v>36</v>
      </c>
      <c r="G196" s="41">
        <v>36</v>
      </c>
      <c r="H196" s="41">
        <v>36</v>
      </c>
    </row>
    <row r="197" spans="1:8" ht="92.4" x14ac:dyDescent="0.25">
      <c r="A197" s="5" t="s">
        <v>94</v>
      </c>
      <c r="B197" s="5" t="s">
        <v>122</v>
      </c>
      <c r="C197" s="76">
        <v>400000000</v>
      </c>
      <c r="D197" s="16"/>
      <c r="E197" s="141" t="s">
        <v>581</v>
      </c>
      <c r="F197" s="96">
        <f>F198</f>
        <v>2266</v>
      </c>
      <c r="G197" s="96">
        <f>G198</f>
        <v>930</v>
      </c>
      <c r="H197" s="96">
        <f>H198</f>
        <v>930</v>
      </c>
    </row>
    <row r="198" spans="1:8" ht="50.25" customHeight="1" x14ac:dyDescent="0.3">
      <c r="A198" s="47" t="s">
        <v>94</v>
      </c>
      <c r="B198" s="47" t="s">
        <v>122</v>
      </c>
      <c r="C198" s="75">
        <v>410000000</v>
      </c>
      <c r="D198" s="30"/>
      <c r="E198" s="46" t="s">
        <v>466</v>
      </c>
      <c r="F198" s="93">
        <f>F199+F201+F203+F205+F207+F209+F211+F213</f>
        <v>2266</v>
      </c>
      <c r="G198" s="93">
        <f t="shared" ref="G198:H198" si="22">G199+G201+G203+G205+G207+G209+G211+G213</f>
        <v>930</v>
      </c>
      <c r="H198" s="93">
        <f t="shared" si="22"/>
        <v>930</v>
      </c>
    </row>
    <row r="199" spans="1:8" ht="79.2" x14ac:dyDescent="0.25">
      <c r="A199" s="16" t="s">
        <v>94</v>
      </c>
      <c r="B199" s="16" t="s">
        <v>122</v>
      </c>
      <c r="C199" s="135" t="s">
        <v>629</v>
      </c>
      <c r="D199" s="82"/>
      <c r="E199" s="98" t="s">
        <v>598</v>
      </c>
      <c r="F199" s="39">
        <f t="shared" ref="F199:H199" si="23">F200</f>
        <v>50</v>
      </c>
      <c r="G199" s="39">
        <f t="shared" si="23"/>
        <v>50</v>
      </c>
      <c r="H199" s="39">
        <f t="shared" si="23"/>
        <v>50</v>
      </c>
    </row>
    <row r="200" spans="1:8" ht="39.6" x14ac:dyDescent="0.25">
      <c r="A200" s="16" t="s">
        <v>94</v>
      </c>
      <c r="B200" s="16" t="s">
        <v>122</v>
      </c>
      <c r="C200" s="135" t="s">
        <v>629</v>
      </c>
      <c r="D200" s="82" t="s">
        <v>209</v>
      </c>
      <c r="E200" s="98" t="s">
        <v>210</v>
      </c>
      <c r="F200" s="39">
        <v>50</v>
      </c>
      <c r="G200" s="39">
        <v>50</v>
      </c>
      <c r="H200" s="39">
        <v>50</v>
      </c>
    </row>
    <row r="201" spans="1:8" ht="26.4" x14ac:dyDescent="0.25">
      <c r="A201" s="16" t="s">
        <v>94</v>
      </c>
      <c r="B201" s="16" t="s">
        <v>122</v>
      </c>
      <c r="C201" s="135" t="s">
        <v>628</v>
      </c>
      <c r="D201" s="82"/>
      <c r="E201" s="98" t="s">
        <v>469</v>
      </c>
      <c r="F201" s="39">
        <f>F202</f>
        <v>30</v>
      </c>
      <c r="G201" s="39">
        <f>G202</f>
        <v>30</v>
      </c>
      <c r="H201" s="39">
        <f>H202</f>
        <v>30</v>
      </c>
    </row>
    <row r="202" spans="1:8" ht="39.6" x14ac:dyDescent="0.25">
      <c r="A202" s="16" t="s">
        <v>94</v>
      </c>
      <c r="B202" s="16" t="s">
        <v>122</v>
      </c>
      <c r="C202" s="135" t="s">
        <v>628</v>
      </c>
      <c r="D202" s="82" t="s">
        <v>209</v>
      </c>
      <c r="E202" s="98" t="s">
        <v>210</v>
      </c>
      <c r="F202" s="39">
        <v>30</v>
      </c>
      <c r="G202" s="39">
        <v>30</v>
      </c>
      <c r="H202" s="39">
        <v>30</v>
      </c>
    </row>
    <row r="203" spans="1:8" ht="40.5" customHeight="1" x14ac:dyDescent="0.25">
      <c r="A203" s="16" t="s">
        <v>94</v>
      </c>
      <c r="B203" s="16" t="s">
        <v>122</v>
      </c>
      <c r="C203" s="135" t="s">
        <v>627</v>
      </c>
      <c r="D203" s="82"/>
      <c r="E203" s="98" t="s">
        <v>599</v>
      </c>
      <c r="F203" s="39">
        <f>F204</f>
        <v>50</v>
      </c>
      <c r="G203" s="39">
        <f t="shared" ref="G203:H203" si="24">G204</f>
        <v>50</v>
      </c>
      <c r="H203" s="39">
        <f t="shared" si="24"/>
        <v>50</v>
      </c>
    </row>
    <row r="204" spans="1:8" ht="39.6" x14ac:dyDescent="0.25">
      <c r="A204" s="16" t="s">
        <v>94</v>
      </c>
      <c r="B204" s="16" t="s">
        <v>122</v>
      </c>
      <c r="C204" s="135" t="s">
        <v>627</v>
      </c>
      <c r="D204" s="82" t="s">
        <v>209</v>
      </c>
      <c r="E204" s="98" t="s">
        <v>210</v>
      </c>
      <c r="F204" s="39">
        <v>50</v>
      </c>
      <c r="G204" s="39">
        <v>50</v>
      </c>
      <c r="H204" s="39">
        <v>50</v>
      </c>
    </row>
    <row r="205" spans="1:8" ht="66" x14ac:dyDescent="0.25">
      <c r="A205" s="16" t="s">
        <v>94</v>
      </c>
      <c r="B205" s="16" t="s">
        <v>122</v>
      </c>
      <c r="C205" s="135" t="s">
        <v>630</v>
      </c>
      <c r="D205" s="82"/>
      <c r="E205" s="98" t="s">
        <v>600</v>
      </c>
      <c r="F205" s="39">
        <f>F206</f>
        <v>200</v>
      </c>
      <c r="G205" s="39">
        <f t="shared" ref="G205:H205" si="25">G206</f>
        <v>200</v>
      </c>
      <c r="H205" s="39">
        <f t="shared" si="25"/>
        <v>200</v>
      </c>
    </row>
    <row r="206" spans="1:8" ht="66" x14ac:dyDescent="0.25">
      <c r="A206" s="16" t="s">
        <v>94</v>
      </c>
      <c r="B206" s="16" t="s">
        <v>122</v>
      </c>
      <c r="C206" s="135" t="s">
        <v>630</v>
      </c>
      <c r="D206" s="16" t="s">
        <v>12</v>
      </c>
      <c r="E206" s="98" t="s">
        <v>364</v>
      </c>
      <c r="F206" s="39">
        <v>200</v>
      </c>
      <c r="G206" s="39">
        <v>200</v>
      </c>
      <c r="H206" s="39">
        <v>200</v>
      </c>
    </row>
    <row r="207" spans="1:8" ht="66" x14ac:dyDescent="0.25">
      <c r="A207" s="16" t="s">
        <v>94</v>
      </c>
      <c r="B207" s="16" t="s">
        <v>122</v>
      </c>
      <c r="C207" s="135" t="s">
        <v>631</v>
      </c>
      <c r="D207" s="82"/>
      <c r="E207" s="98" t="s">
        <v>474</v>
      </c>
      <c r="F207" s="39">
        <f>F208</f>
        <v>500</v>
      </c>
      <c r="G207" s="39">
        <f t="shared" ref="G207:H207" si="26">G208</f>
        <v>500</v>
      </c>
      <c r="H207" s="39">
        <f t="shared" si="26"/>
        <v>500</v>
      </c>
    </row>
    <row r="208" spans="1:8" ht="66" x14ac:dyDescent="0.25">
      <c r="A208" s="16" t="s">
        <v>94</v>
      </c>
      <c r="B208" s="16" t="s">
        <v>122</v>
      </c>
      <c r="C208" s="135" t="s">
        <v>631</v>
      </c>
      <c r="D208" s="16" t="s">
        <v>12</v>
      </c>
      <c r="E208" s="98" t="s">
        <v>364</v>
      </c>
      <c r="F208" s="39">
        <v>500</v>
      </c>
      <c r="G208" s="39">
        <v>500</v>
      </c>
      <c r="H208" s="39">
        <v>500</v>
      </c>
    </row>
    <row r="209" spans="1:8" ht="105.75" customHeight="1" x14ac:dyDescent="0.25">
      <c r="A209" s="16" t="s">
        <v>94</v>
      </c>
      <c r="B209" s="16" t="s">
        <v>122</v>
      </c>
      <c r="C209" s="135" t="s">
        <v>632</v>
      </c>
      <c r="D209" s="82"/>
      <c r="E209" s="98" t="s">
        <v>475</v>
      </c>
      <c r="F209" s="39">
        <f>F210</f>
        <v>80</v>
      </c>
      <c r="G209" s="39">
        <f t="shared" ref="G209:H209" si="27">G210</f>
        <v>100</v>
      </c>
      <c r="H209" s="39">
        <f t="shared" si="27"/>
        <v>100</v>
      </c>
    </row>
    <row r="210" spans="1:8" ht="66" x14ac:dyDescent="0.25">
      <c r="A210" s="16" t="s">
        <v>94</v>
      </c>
      <c r="B210" s="16" t="s">
        <v>122</v>
      </c>
      <c r="C210" s="135" t="s">
        <v>632</v>
      </c>
      <c r="D210" s="16" t="s">
        <v>12</v>
      </c>
      <c r="E210" s="98" t="s">
        <v>364</v>
      </c>
      <c r="F210" s="39">
        <v>80</v>
      </c>
      <c r="G210" s="39">
        <v>100</v>
      </c>
      <c r="H210" s="39">
        <v>100</v>
      </c>
    </row>
    <row r="211" spans="1:8" ht="105.6" x14ac:dyDescent="0.25">
      <c r="A211" s="16" t="s">
        <v>94</v>
      </c>
      <c r="B211" s="16" t="s">
        <v>122</v>
      </c>
      <c r="C211" s="135" t="s">
        <v>633</v>
      </c>
      <c r="D211" s="16"/>
      <c r="E211" s="98" t="s">
        <v>601</v>
      </c>
      <c r="F211" s="39">
        <f>F212</f>
        <v>356</v>
      </c>
      <c r="G211" s="39">
        <f t="shared" ref="G211:H211" si="28">G212</f>
        <v>0</v>
      </c>
      <c r="H211" s="39">
        <f t="shared" si="28"/>
        <v>0</v>
      </c>
    </row>
    <row r="212" spans="1:8" ht="66" x14ac:dyDescent="0.25">
      <c r="A212" s="16" t="s">
        <v>94</v>
      </c>
      <c r="B212" s="16" t="s">
        <v>122</v>
      </c>
      <c r="C212" s="135" t="s">
        <v>633</v>
      </c>
      <c r="D212" s="16" t="s">
        <v>12</v>
      </c>
      <c r="E212" s="98" t="s">
        <v>364</v>
      </c>
      <c r="F212" s="39">
        <v>356</v>
      </c>
      <c r="G212" s="39">
        <v>0</v>
      </c>
      <c r="H212" s="39">
        <v>0</v>
      </c>
    </row>
    <row r="213" spans="1:8" s="218" customFormat="1" ht="115.5" customHeight="1" x14ac:dyDescent="0.25">
      <c r="A213" s="16" t="s">
        <v>94</v>
      </c>
      <c r="B213" s="16" t="s">
        <v>122</v>
      </c>
      <c r="C213" s="135" t="s">
        <v>762</v>
      </c>
      <c r="D213" s="16"/>
      <c r="E213" s="98" t="s">
        <v>763</v>
      </c>
      <c r="F213" s="39">
        <f>F214</f>
        <v>1000</v>
      </c>
      <c r="G213" s="39">
        <f t="shared" ref="G213:H213" si="29">G214</f>
        <v>0</v>
      </c>
      <c r="H213" s="39">
        <f t="shared" si="29"/>
        <v>0</v>
      </c>
    </row>
    <row r="214" spans="1:8" s="218" customFormat="1" ht="66" x14ac:dyDescent="0.25">
      <c r="A214" s="16" t="s">
        <v>94</v>
      </c>
      <c r="B214" s="16" t="s">
        <v>122</v>
      </c>
      <c r="C214" s="135" t="s">
        <v>762</v>
      </c>
      <c r="D214" s="16" t="s">
        <v>12</v>
      </c>
      <c r="E214" s="98" t="s">
        <v>364</v>
      </c>
      <c r="F214" s="39">
        <v>1000</v>
      </c>
      <c r="G214" s="39">
        <v>0</v>
      </c>
      <c r="H214" s="39">
        <v>0</v>
      </c>
    </row>
    <row r="215" spans="1:8" ht="79.2" x14ac:dyDescent="0.25">
      <c r="A215" s="5" t="s">
        <v>94</v>
      </c>
      <c r="B215" s="5" t="s">
        <v>122</v>
      </c>
      <c r="C215" s="73" t="s">
        <v>144</v>
      </c>
      <c r="D215" s="16"/>
      <c r="E215" s="63" t="s">
        <v>586</v>
      </c>
      <c r="F215" s="96">
        <f>F216</f>
        <v>300</v>
      </c>
      <c r="G215" s="96">
        <f>G216</f>
        <v>300</v>
      </c>
      <c r="H215" s="96">
        <f>H216</f>
        <v>300</v>
      </c>
    </row>
    <row r="216" spans="1:8" ht="66" x14ac:dyDescent="0.25">
      <c r="A216" s="47" t="s">
        <v>94</v>
      </c>
      <c r="B216" s="47" t="s">
        <v>122</v>
      </c>
      <c r="C216" s="52" t="s">
        <v>145</v>
      </c>
      <c r="D216" s="16"/>
      <c r="E216" s="48" t="s">
        <v>551</v>
      </c>
      <c r="F216" s="93">
        <f>F217+F219+F221+F223</f>
        <v>300</v>
      </c>
      <c r="G216" s="93">
        <f>G217+G219+G221+G223</f>
        <v>300</v>
      </c>
      <c r="H216" s="93">
        <f>H217+H219+H221+H223</f>
        <v>300</v>
      </c>
    </row>
    <row r="217" spans="1:8" ht="52.8" x14ac:dyDescent="0.25">
      <c r="A217" s="16" t="s">
        <v>94</v>
      </c>
      <c r="B217" s="16" t="s">
        <v>122</v>
      </c>
      <c r="C217" s="137" t="s">
        <v>511</v>
      </c>
      <c r="D217" s="16"/>
      <c r="E217" s="99" t="s">
        <v>550</v>
      </c>
      <c r="F217" s="39">
        <f>F218</f>
        <v>0</v>
      </c>
      <c r="G217" s="39">
        <f>G218</f>
        <v>300</v>
      </c>
      <c r="H217" s="39">
        <f>H218</f>
        <v>300</v>
      </c>
    </row>
    <row r="218" spans="1:8" ht="39.6" x14ac:dyDescent="0.25">
      <c r="A218" s="16" t="s">
        <v>94</v>
      </c>
      <c r="B218" s="16" t="s">
        <v>122</v>
      </c>
      <c r="C218" s="137" t="s">
        <v>511</v>
      </c>
      <c r="D218" s="82" t="s">
        <v>209</v>
      </c>
      <c r="E218" s="98" t="s">
        <v>210</v>
      </c>
      <c r="F218" s="39"/>
      <c r="G218" s="39">
        <v>300</v>
      </c>
      <c r="H218" s="39">
        <v>300</v>
      </c>
    </row>
    <row r="219" spans="1:8" ht="92.4" x14ac:dyDescent="0.25">
      <c r="A219" s="16" t="s">
        <v>94</v>
      </c>
      <c r="B219" s="16" t="s">
        <v>122</v>
      </c>
      <c r="C219" s="74">
        <v>810123102</v>
      </c>
      <c r="D219" s="16"/>
      <c r="E219" s="99" t="s">
        <v>512</v>
      </c>
      <c r="F219" s="39">
        <f>F220</f>
        <v>100</v>
      </c>
      <c r="G219" s="39">
        <f>G220</f>
        <v>0</v>
      </c>
      <c r="H219" s="39">
        <f>H220</f>
        <v>0</v>
      </c>
    </row>
    <row r="220" spans="1:8" ht="39.6" x14ac:dyDescent="0.25">
      <c r="A220" s="16" t="s">
        <v>94</v>
      </c>
      <c r="B220" s="16" t="s">
        <v>122</v>
      </c>
      <c r="C220" s="74">
        <v>810123102</v>
      </c>
      <c r="D220" s="82" t="s">
        <v>209</v>
      </c>
      <c r="E220" s="98" t="s">
        <v>210</v>
      </c>
      <c r="F220" s="39">
        <v>100</v>
      </c>
      <c r="G220" s="39">
        <v>0</v>
      </c>
      <c r="H220" s="39">
        <v>0</v>
      </c>
    </row>
    <row r="221" spans="1:8" ht="92.4" x14ac:dyDescent="0.25">
      <c r="A221" s="16" t="s">
        <v>94</v>
      </c>
      <c r="B221" s="16" t="s">
        <v>122</v>
      </c>
      <c r="C221" s="74">
        <v>810123103</v>
      </c>
      <c r="D221" s="82"/>
      <c r="E221" s="98" t="s">
        <v>759</v>
      </c>
      <c r="F221" s="39">
        <f>F222</f>
        <v>100</v>
      </c>
      <c r="G221" s="39">
        <f>G224</f>
        <v>0</v>
      </c>
      <c r="H221" s="39">
        <f>H224</f>
        <v>0</v>
      </c>
    </row>
    <row r="222" spans="1:8" ht="39.6" x14ac:dyDescent="0.25">
      <c r="A222" s="16" t="s">
        <v>94</v>
      </c>
      <c r="B222" s="16" t="s">
        <v>122</v>
      </c>
      <c r="C222" s="74">
        <v>810123103</v>
      </c>
      <c r="D222" s="82" t="s">
        <v>209</v>
      </c>
      <c r="E222" s="98" t="s">
        <v>210</v>
      </c>
      <c r="F222" s="39">
        <v>100</v>
      </c>
      <c r="G222" s="39">
        <v>0</v>
      </c>
      <c r="H222" s="39">
        <v>0</v>
      </c>
    </row>
    <row r="223" spans="1:8" ht="92.4" x14ac:dyDescent="0.25">
      <c r="A223" s="16" t="s">
        <v>94</v>
      </c>
      <c r="B223" s="16" t="s">
        <v>122</v>
      </c>
      <c r="C223" s="74">
        <v>810123104</v>
      </c>
      <c r="D223" s="82"/>
      <c r="E223" s="98" t="s">
        <v>758</v>
      </c>
      <c r="F223" s="39">
        <f>F224</f>
        <v>100</v>
      </c>
      <c r="G223" s="39">
        <f t="shared" ref="G223:H223" si="30">G224</f>
        <v>0</v>
      </c>
      <c r="H223" s="39">
        <f t="shared" si="30"/>
        <v>0</v>
      </c>
    </row>
    <row r="224" spans="1:8" ht="39.6" x14ac:dyDescent="0.25">
      <c r="A224" s="16" t="s">
        <v>94</v>
      </c>
      <c r="B224" s="16" t="s">
        <v>122</v>
      </c>
      <c r="C224" s="74">
        <v>810123104</v>
      </c>
      <c r="D224" s="82" t="s">
        <v>209</v>
      </c>
      <c r="E224" s="98" t="s">
        <v>210</v>
      </c>
      <c r="F224" s="39">
        <v>100</v>
      </c>
      <c r="G224" s="39">
        <v>0</v>
      </c>
      <c r="H224" s="39">
        <v>0</v>
      </c>
    </row>
    <row r="225" spans="1:8" ht="28.2" x14ac:dyDescent="0.3">
      <c r="A225" s="4" t="s">
        <v>95</v>
      </c>
      <c r="B225" s="3"/>
      <c r="C225" s="3"/>
      <c r="D225" s="3"/>
      <c r="E225" s="49" t="s">
        <v>47</v>
      </c>
      <c r="F225" s="92">
        <f>F226+F249+F289+F337</f>
        <v>205359.4</v>
      </c>
      <c r="G225" s="92">
        <f>G226+G249+G289+G337</f>
        <v>52075.799999999996</v>
      </c>
      <c r="H225" s="92">
        <f>H226+H249+H289+H337</f>
        <v>47947</v>
      </c>
    </row>
    <row r="226" spans="1:8" ht="14.4" x14ac:dyDescent="0.3">
      <c r="A226" s="30" t="s">
        <v>95</v>
      </c>
      <c r="B226" s="30" t="s">
        <v>88</v>
      </c>
      <c r="C226" s="30"/>
      <c r="D226" s="30"/>
      <c r="E226" s="27" t="s">
        <v>42</v>
      </c>
      <c r="F226" s="40">
        <f>F227</f>
        <v>5713.3</v>
      </c>
      <c r="G226" s="40">
        <f>G227</f>
        <v>5761.3</v>
      </c>
      <c r="H226" s="40">
        <f>H227</f>
        <v>2611.3000000000002</v>
      </c>
    </row>
    <row r="227" spans="1:8" ht="79.2" x14ac:dyDescent="0.25">
      <c r="A227" s="5" t="s">
        <v>95</v>
      </c>
      <c r="B227" s="5" t="s">
        <v>88</v>
      </c>
      <c r="C227" s="73" t="s">
        <v>152</v>
      </c>
      <c r="D227" s="16"/>
      <c r="E227" s="141" t="s">
        <v>580</v>
      </c>
      <c r="F227" s="96">
        <f>F228+F233+F244</f>
        <v>5713.3</v>
      </c>
      <c r="G227" s="96">
        <f>G228+G233+G244</f>
        <v>5761.3</v>
      </c>
      <c r="H227" s="96">
        <f>H228+H233+H244</f>
        <v>2611.3000000000002</v>
      </c>
    </row>
    <row r="228" spans="1:8" ht="40.5" customHeight="1" x14ac:dyDescent="0.25">
      <c r="A228" s="47" t="s">
        <v>95</v>
      </c>
      <c r="B228" s="47" t="s">
        <v>88</v>
      </c>
      <c r="C228" s="52" t="s">
        <v>148</v>
      </c>
      <c r="D228" s="16"/>
      <c r="E228" s="48" t="s">
        <v>295</v>
      </c>
      <c r="F228" s="93">
        <f>F229+F231</f>
        <v>1502</v>
      </c>
      <c r="G228" s="93">
        <f>G229+G231</f>
        <v>950</v>
      </c>
      <c r="H228" s="93">
        <f>H229+H231</f>
        <v>950</v>
      </c>
    </row>
    <row r="229" spans="1:8" ht="52.8" x14ac:dyDescent="0.3">
      <c r="A229" s="16" t="s">
        <v>95</v>
      </c>
      <c r="B229" s="16" t="s">
        <v>88</v>
      </c>
      <c r="C229" s="136" t="s">
        <v>484</v>
      </c>
      <c r="D229" s="3"/>
      <c r="E229" s="98" t="s">
        <v>261</v>
      </c>
      <c r="F229" s="41">
        <f>SUM(F230:F230)</f>
        <v>1378.5</v>
      </c>
      <c r="G229" s="41">
        <f>SUM(G230:G230)</f>
        <v>150</v>
      </c>
      <c r="H229" s="41">
        <f>SUM(H230:H230)</f>
        <v>150</v>
      </c>
    </row>
    <row r="230" spans="1:8" ht="39.6" x14ac:dyDescent="0.25">
      <c r="A230" s="16" t="s">
        <v>95</v>
      </c>
      <c r="B230" s="16" t="s">
        <v>88</v>
      </c>
      <c r="C230" s="136" t="s">
        <v>484</v>
      </c>
      <c r="D230" s="82" t="s">
        <v>209</v>
      </c>
      <c r="E230" s="98" t="s">
        <v>210</v>
      </c>
      <c r="F230" s="41">
        <v>1378.5</v>
      </c>
      <c r="G230" s="41">
        <v>150</v>
      </c>
      <c r="H230" s="41">
        <v>150</v>
      </c>
    </row>
    <row r="231" spans="1:8" ht="26.4" x14ac:dyDescent="0.3">
      <c r="A231" s="16" t="s">
        <v>95</v>
      </c>
      <c r="B231" s="16" t="s">
        <v>88</v>
      </c>
      <c r="C231" s="21" t="s">
        <v>485</v>
      </c>
      <c r="D231" s="3"/>
      <c r="E231" s="98" t="s">
        <v>334</v>
      </c>
      <c r="F231" s="41">
        <f>F232</f>
        <v>123.5</v>
      </c>
      <c r="G231" s="41">
        <f>G232</f>
        <v>800</v>
      </c>
      <c r="H231" s="41">
        <f>H232</f>
        <v>800</v>
      </c>
    </row>
    <row r="232" spans="1:8" ht="39.6" x14ac:dyDescent="0.25">
      <c r="A232" s="16" t="s">
        <v>95</v>
      </c>
      <c r="B232" s="16" t="s">
        <v>88</v>
      </c>
      <c r="C232" s="21" t="s">
        <v>485</v>
      </c>
      <c r="D232" s="82" t="s">
        <v>209</v>
      </c>
      <c r="E232" s="98" t="s">
        <v>210</v>
      </c>
      <c r="F232" s="39">
        <v>123.5</v>
      </c>
      <c r="G232" s="39">
        <v>800</v>
      </c>
      <c r="H232" s="39">
        <v>800</v>
      </c>
    </row>
    <row r="233" spans="1:8" ht="39.6" x14ac:dyDescent="0.25">
      <c r="A233" s="47" t="s">
        <v>95</v>
      </c>
      <c r="B233" s="47" t="s">
        <v>88</v>
      </c>
      <c r="C233" s="52" t="s">
        <v>149</v>
      </c>
      <c r="D233" s="16"/>
      <c r="E233" s="48" t="s">
        <v>146</v>
      </c>
      <c r="F233" s="93">
        <f>F234+F236+F238+F240+F242</f>
        <v>3250</v>
      </c>
      <c r="G233" s="93">
        <f t="shared" ref="G233:H233" si="31">G234+G236+G238+G240+G242</f>
        <v>1510</v>
      </c>
      <c r="H233" s="93">
        <f t="shared" si="31"/>
        <v>200</v>
      </c>
    </row>
    <row r="234" spans="1:8" ht="131.25" customHeight="1" x14ac:dyDescent="0.3">
      <c r="A234" s="16" t="s">
        <v>95</v>
      </c>
      <c r="B234" s="16" t="s">
        <v>88</v>
      </c>
      <c r="C234" s="79">
        <v>520123261</v>
      </c>
      <c r="D234" s="3"/>
      <c r="E234" s="98" t="s">
        <v>266</v>
      </c>
      <c r="F234" s="41">
        <f>F235</f>
        <v>0</v>
      </c>
      <c r="G234" s="41">
        <f>G235</f>
        <v>100</v>
      </c>
      <c r="H234" s="41">
        <f>H235</f>
        <v>0</v>
      </c>
    </row>
    <row r="235" spans="1:8" ht="39.6" x14ac:dyDescent="0.25">
      <c r="A235" s="16" t="s">
        <v>95</v>
      </c>
      <c r="B235" s="16" t="s">
        <v>88</v>
      </c>
      <c r="C235" s="79">
        <v>520123261</v>
      </c>
      <c r="D235" s="82" t="s">
        <v>209</v>
      </c>
      <c r="E235" s="98" t="s">
        <v>210</v>
      </c>
      <c r="F235" s="41">
        <v>0</v>
      </c>
      <c r="G235" s="41">
        <v>100</v>
      </c>
      <c r="H235" s="41">
        <v>0</v>
      </c>
    </row>
    <row r="236" spans="1:8" ht="52.8" x14ac:dyDescent="0.25">
      <c r="A236" s="16" t="s">
        <v>95</v>
      </c>
      <c r="B236" s="16" t="s">
        <v>88</v>
      </c>
      <c r="C236" s="79">
        <v>520123262</v>
      </c>
      <c r="D236" s="16"/>
      <c r="E236" s="98" t="s">
        <v>297</v>
      </c>
      <c r="F236" s="41">
        <f>F237</f>
        <v>0</v>
      </c>
      <c r="G236" s="41">
        <f>G237</f>
        <v>20</v>
      </c>
      <c r="H236" s="41">
        <f>H237</f>
        <v>20</v>
      </c>
    </row>
    <row r="237" spans="1:8" ht="39.6" x14ac:dyDescent="0.25">
      <c r="A237" s="16" t="s">
        <v>95</v>
      </c>
      <c r="B237" s="16" t="s">
        <v>88</v>
      </c>
      <c r="C237" s="79">
        <v>520123262</v>
      </c>
      <c r="D237" s="82" t="s">
        <v>209</v>
      </c>
      <c r="E237" s="98" t="s">
        <v>210</v>
      </c>
      <c r="F237" s="41">
        <v>0</v>
      </c>
      <c r="G237" s="41">
        <v>20</v>
      </c>
      <c r="H237" s="41">
        <v>20</v>
      </c>
    </row>
    <row r="238" spans="1:8" ht="26.4" x14ac:dyDescent="0.25">
      <c r="A238" s="16" t="s">
        <v>95</v>
      </c>
      <c r="B238" s="16" t="s">
        <v>88</v>
      </c>
      <c r="C238" s="136" t="s">
        <v>486</v>
      </c>
      <c r="D238" s="82"/>
      <c r="E238" s="98" t="s">
        <v>487</v>
      </c>
      <c r="F238" s="41">
        <f>F239</f>
        <v>160</v>
      </c>
      <c r="G238" s="41">
        <f>G239</f>
        <v>170</v>
      </c>
      <c r="H238" s="41">
        <f>H239</f>
        <v>180</v>
      </c>
    </row>
    <row r="239" spans="1:8" ht="39.6" x14ac:dyDescent="0.25">
      <c r="A239" s="16" t="s">
        <v>95</v>
      </c>
      <c r="B239" s="16" t="s">
        <v>88</v>
      </c>
      <c r="C239" s="136" t="s">
        <v>486</v>
      </c>
      <c r="D239" s="82" t="s">
        <v>209</v>
      </c>
      <c r="E239" s="98" t="s">
        <v>210</v>
      </c>
      <c r="F239" s="41">
        <v>160</v>
      </c>
      <c r="G239" s="41">
        <v>170</v>
      </c>
      <c r="H239" s="41">
        <v>180</v>
      </c>
    </row>
    <row r="240" spans="1:8" ht="66" x14ac:dyDescent="0.25">
      <c r="A240" s="16" t="s">
        <v>95</v>
      </c>
      <c r="B240" s="16" t="s">
        <v>88</v>
      </c>
      <c r="C240" s="79">
        <v>520223265</v>
      </c>
      <c r="D240" s="82"/>
      <c r="E240" s="98" t="s">
        <v>489</v>
      </c>
      <c r="F240" s="41">
        <f>F241</f>
        <v>2890</v>
      </c>
      <c r="G240" s="41">
        <f>G241</f>
        <v>1220</v>
      </c>
      <c r="H240" s="41">
        <f>H241</f>
        <v>0</v>
      </c>
    </row>
    <row r="241" spans="1:8" x14ac:dyDescent="0.25">
      <c r="A241" s="16" t="s">
        <v>95</v>
      </c>
      <c r="B241" s="16" t="s">
        <v>88</v>
      </c>
      <c r="C241" s="79">
        <v>520223265</v>
      </c>
      <c r="D241" s="82" t="s">
        <v>246</v>
      </c>
      <c r="E241" s="99" t="s">
        <v>269</v>
      </c>
      <c r="F241" s="41">
        <v>2890</v>
      </c>
      <c r="G241" s="41">
        <v>1220</v>
      </c>
      <c r="H241" s="41">
        <v>0</v>
      </c>
    </row>
    <row r="242" spans="1:8" ht="39.6" x14ac:dyDescent="0.25">
      <c r="A242" s="16" t="s">
        <v>95</v>
      </c>
      <c r="B242" s="16" t="s">
        <v>88</v>
      </c>
      <c r="C242" s="21" t="s">
        <v>490</v>
      </c>
      <c r="D242" s="82"/>
      <c r="E242" s="99" t="s">
        <v>270</v>
      </c>
      <c r="F242" s="41">
        <f>F243</f>
        <v>200</v>
      </c>
      <c r="G242" s="41">
        <f>G243</f>
        <v>0</v>
      </c>
      <c r="H242" s="41">
        <f>H243</f>
        <v>0</v>
      </c>
    </row>
    <row r="243" spans="1:8" ht="39.6" x14ac:dyDescent="0.25">
      <c r="A243" s="16" t="s">
        <v>95</v>
      </c>
      <c r="B243" s="16" t="s">
        <v>88</v>
      </c>
      <c r="C243" s="21" t="s">
        <v>490</v>
      </c>
      <c r="D243" s="82" t="s">
        <v>209</v>
      </c>
      <c r="E243" s="98" t="s">
        <v>210</v>
      </c>
      <c r="F243" s="41">
        <v>200</v>
      </c>
      <c r="G243" s="39">
        <v>0</v>
      </c>
      <c r="H243" s="39">
        <v>0</v>
      </c>
    </row>
    <row r="244" spans="1:8" ht="66" x14ac:dyDescent="0.25">
      <c r="A244" s="47" t="s">
        <v>95</v>
      </c>
      <c r="B244" s="47" t="s">
        <v>88</v>
      </c>
      <c r="C244" s="52" t="s">
        <v>150</v>
      </c>
      <c r="D244" s="16"/>
      <c r="E244" s="48" t="s">
        <v>147</v>
      </c>
      <c r="F244" s="93">
        <f>F245+F247</f>
        <v>961.3</v>
      </c>
      <c r="G244" s="93">
        <f>G245+G247</f>
        <v>3301.3</v>
      </c>
      <c r="H244" s="93">
        <f>H245+H247</f>
        <v>1461.3</v>
      </c>
    </row>
    <row r="245" spans="1:8" ht="66.75" customHeight="1" x14ac:dyDescent="0.25">
      <c r="A245" s="82" t="s">
        <v>95</v>
      </c>
      <c r="B245" s="82" t="s">
        <v>88</v>
      </c>
      <c r="C245" s="79">
        <v>530123271</v>
      </c>
      <c r="D245" s="16"/>
      <c r="E245" s="98" t="s">
        <v>151</v>
      </c>
      <c r="F245" s="41">
        <f>F246</f>
        <v>961.3</v>
      </c>
      <c r="G245" s="41">
        <f>G246</f>
        <v>1461.3</v>
      </c>
      <c r="H245" s="41">
        <f>H246</f>
        <v>1461.3</v>
      </c>
    </row>
    <row r="246" spans="1:8" ht="39.6" x14ac:dyDescent="0.25">
      <c r="A246" s="16" t="s">
        <v>95</v>
      </c>
      <c r="B246" s="16" t="s">
        <v>88</v>
      </c>
      <c r="C246" s="79">
        <v>530123271</v>
      </c>
      <c r="D246" s="82" t="s">
        <v>209</v>
      </c>
      <c r="E246" s="98" t="s">
        <v>210</v>
      </c>
      <c r="F246" s="1">
        <v>961.3</v>
      </c>
      <c r="G246" s="1">
        <v>1461.3</v>
      </c>
      <c r="H246" s="1">
        <v>1461.3</v>
      </c>
    </row>
    <row r="247" spans="1:8" ht="55.5" customHeight="1" x14ac:dyDescent="0.25">
      <c r="A247" s="16" t="s">
        <v>95</v>
      </c>
      <c r="B247" s="16" t="s">
        <v>88</v>
      </c>
      <c r="C247" s="79">
        <v>530223272</v>
      </c>
      <c r="D247" s="16"/>
      <c r="E247" s="98" t="s">
        <v>492</v>
      </c>
      <c r="F247" s="41">
        <f t="shared" ref="F247:H247" si="32">F248</f>
        <v>0</v>
      </c>
      <c r="G247" s="41">
        <f t="shared" si="32"/>
        <v>1840</v>
      </c>
      <c r="H247" s="41">
        <f t="shared" si="32"/>
        <v>0</v>
      </c>
    </row>
    <row r="248" spans="1:8" ht="39.6" x14ac:dyDescent="0.25">
      <c r="A248" s="16" t="s">
        <v>95</v>
      </c>
      <c r="B248" s="16" t="s">
        <v>88</v>
      </c>
      <c r="C248" s="79">
        <v>530223272</v>
      </c>
      <c r="D248" s="82" t="s">
        <v>209</v>
      </c>
      <c r="E248" s="98" t="s">
        <v>210</v>
      </c>
      <c r="F248" s="41">
        <v>0</v>
      </c>
      <c r="G248" s="41">
        <v>1840</v>
      </c>
      <c r="H248" s="41">
        <v>0</v>
      </c>
    </row>
    <row r="249" spans="1:8" ht="14.4" x14ac:dyDescent="0.3">
      <c r="A249" s="30" t="s">
        <v>95</v>
      </c>
      <c r="B249" s="30" t="s">
        <v>89</v>
      </c>
      <c r="C249" s="30"/>
      <c r="D249" s="30"/>
      <c r="E249" s="27" t="s">
        <v>41</v>
      </c>
      <c r="F249" s="40">
        <f>F250+F264+F286</f>
        <v>20381.599999999999</v>
      </c>
      <c r="G249" s="40">
        <f>G250+G264+G286</f>
        <v>13487.8</v>
      </c>
      <c r="H249" s="40">
        <f>H250+H264+H286</f>
        <v>12484</v>
      </c>
    </row>
    <row r="250" spans="1:8" ht="66" x14ac:dyDescent="0.25">
      <c r="A250" s="5" t="s">
        <v>95</v>
      </c>
      <c r="B250" s="5" t="s">
        <v>89</v>
      </c>
      <c r="C250" s="76">
        <v>400000000</v>
      </c>
      <c r="D250" s="5"/>
      <c r="E250" s="64" t="s">
        <v>375</v>
      </c>
      <c r="F250" s="96">
        <f t="shared" ref="F250:H250" si="33">F251</f>
        <v>10581.8</v>
      </c>
      <c r="G250" s="96">
        <f t="shared" si="33"/>
        <v>5125</v>
      </c>
      <c r="H250" s="96">
        <f t="shared" si="33"/>
        <v>4158.8</v>
      </c>
    </row>
    <row r="251" spans="1:8" ht="93.75" customHeight="1" x14ac:dyDescent="0.25">
      <c r="A251" s="16" t="s">
        <v>95</v>
      </c>
      <c r="B251" s="16" t="s">
        <v>89</v>
      </c>
      <c r="C251" s="75">
        <v>430000000</v>
      </c>
      <c r="D251" s="16"/>
      <c r="E251" s="46" t="s">
        <v>651</v>
      </c>
      <c r="F251" s="93">
        <f>F252+F254+F256+F258+F260+F262</f>
        <v>10581.8</v>
      </c>
      <c r="G251" s="93">
        <f t="shared" ref="G251:H251" si="34">G252+G254+G256+G258+G260+G262</f>
        <v>5125</v>
      </c>
      <c r="H251" s="93">
        <f t="shared" si="34"/>
        <v>4158.8</v>
      </c>
    </row>
    <row r="252" spans="1:8" ht="118.8" x14ac:dyDescent="0.25">
      <c r="A252" s="16" t="s">
        <v>95</v>
      </c>
      <c r="B252" s="16" t="s">
        <v>89</v>
      </c>
      <c r="C252" s="74">
        <v>430227340</v>
      </c>
      <c r="D252" s="16"/>
      <c r="E252" s="98" t="s">
        <v>611</v>
      </c>
      <c r="F252" s="39">
        <f>F253</f>
        <v>1364</v>
      </c>
      <c r="G252" s="39">
        <f t="shared" ref="G252:H252" si="35">G253</f>
        <v>1364</v>
      </c>
      <c r="H252" s="39">
        <f t="shared" si="35"/>
        <v>1364</v>
      </c>
    </row>
    <row r="253" spans="1:8" ht="66" x14ac:dyDescent="0.25">
      <c r="A253" s="16" t="s">
        <v>95</v>
      </c>
      <c r="B253" s="16" t="s">
        <v>89</v>
      </c>
      <c r="C253" s="74">
        <v>430227340</v>
      </c>
      <c r="D253" s="16" t="s">
        <v>12</v>
      </c>
      <c r="E253" s="98" t="s">
        <v>317</v>
      </c>
      <c r="F253" s="39">
        <v>1364</v>
      </c>
      <c r="G253" s="39">
        <v>1364</v>
      </c>
      <c r="H253" s="39">
        <v>1364</v>
      </c>
    </row>
    <row r="254" spans="1:8" ht="124.5" customHeight="1" x14ac:dyDescent="0.25">
      <c r="A254" s="16" t="s">
        <v>95</v>
      </c>
      <c r="B254" s="16" t="s">
        <v>89</v>
      </c>
      <c r="C254" s="74">
        <v>430227350</v>
      </c>
      <c r="D254" s="16"/>
      <c r="E254" s="98" t="s">
        <v>602</v>
      </c>
      <c r="F254" s="39">
        <f>F255</f>
        <v>25.5</v>
      </c>
      <c r="G254" s="39">
        <f t="shared" ref="G254:H254" si="36">G255</f>
        <v>25.5</v>
      </c>
      <c r="H254" s="39">
        <f t="shared" si="36"/>
        <v>25.5</v>
      </c>
    </row>
    <row r="255" spans="1:8" ht="66" x14ac:dyDescent="0.25">
      <c r="A255" s="16" t="s">
        <v>95</v>
      </c>
      <c r="B255" s="16" t="s">
        <v>89</v>
      </c>
      <c r="C255" s="74">
        <v>430227350</v>
      </c>
      <c r="D255" s="16" t="s">
        <v>12</v>
      </c>
      <c r="E255" s="98" t="s">
        <v>317</v>
      </c>
      <c r="F255" s="39">
        <v>25.5</v>
      </c>
      <c r="G255" s="39">
        <v>25.5</v>
      </c>
      <c r="H255" s="39">
        <v>25.5</v>
      </c>
    </row>
    <row r="256" spans="1:8" ht="126.75" customHeight="1" x14ac:dyDescent="0.25">
      <c r="A256" s="16" t="s">
        <v>95</v>
      </c>
      <c r="B256" s="16" t="s">
        <v>89</v>
      </c>
      <c r="C256" s="74">
        <v>430227360</v>
      </c>
      <c r="D256" s="16"/>
      <c r="E256" s="98" t="s">
        <v>603</v>
      </c>
      <c r="F256" s="39">
        <f>F257</f>
        <v>5293.6</v>
      </c>
      <c r="G256" s="39">
        <f t="shared" ref="G256:H256" si="37">G257</f>
        <v>1661.6</v>
      </c>
      <c r="H256" s="39">
        <f t="shared" si="37"/>
        <v>1661.6</v>
      </c>
    </row>
    <row r="257" spans="1:8" ht="66" x14ac:dyDescent="0.25">
      <c r="A257" s="16" t="s">
        <v>95</v>
      </c>
      <c r="B257" s="16" t="s">
        <v>89</v>
      </c>
      <c r="C257" s="74">
        <v>430227360</v>
      </c>
      <c r="D257" s="16" t="s">
        <v>12</v>
      </c>
      <c r="E257" s="98" t="s">
        <v>317</v>
      </c>
      <c r="F257" s="39">
        <v>5293.6</v>
      </c>
      <c r="G257" s="39">
        <v>1661.6</v>
      </c>
      <c r="H257" s="39">
        <v>1661.6</v>
      </c>
    </row>
    <row r="258" spans="1:8" ht="126.75" customHeight="1" x14ac:dyDescent="0.25">
      <c r="A258" s="16" t="s">
        <v>95</v>
      </c>
      <c r="B258" s="16" t="s">
        <v>89</v>
      </c>
      <c r="C258" s="74">
        <v>430227370</v>
      </c>
      <c r="D258" s="16"/>
      <c r="E258" s="98" t="s">
        <v>612</v>
      </c>
      <c r="F258" s="39">
        <f>F259</f>
        <v>1000</v>
      </c>
      <c r="G258" s="39">
        <f t="shared" ref="G258:H258" si="38">G259</f>
        <v>1107.7</v>
      </c>
      <c r="H258" s="39">
        <f t="shared" si="38"/>
        <v>1107.7</v>
      </c>
    </row>
    <row r="259" spans="1:8" ht="66" x14ac:dyDescent="0.25">
      <c r="A259" s="16" t="s">
        <v>95</v>
      </c>
      <c r="B259" s="16" t="s">
        <v>89</v>
      </c>
      <c r="C259" s="74">
        <v>430227370</v>
      </c>
      <c r="D259" s="16" t="s">
        <v>12</v>
      </c>
      <c r="E259" s="98" t="s">
        <v>317</v>
      </c>
      <c r="F259" s="39">
        <v>1000</v>
      </c>
      <c r="G259" s="39">
        <v>1107.7</v>
      </c>
      <c r="H259" s="39">
        <v>1107.7</v>
      </c>
    </row>
    <row r="260" spans="1:8" ht="132" x14ac:dyDescent="0.25">
      <c r="A260" s="16" t="s">
        <v>95</v>
      </c>
      <c r="B260" s="16" t="s">
        <v>89</v>
      </c>
      <c r="C260" s="74">
        <v>430227390</v>
      </c>
      <c r="D260" s="16"/>
      <c r="E260" s="98" t="s">
        <v>650</v>
      </c>
      <c r="F260" s="39">
        <f>F261</f>
        <v>2898.7</v>
      </c>
      <c r="G260" s="39">
        <f t="shared" ref="G260:H260" si="39">G261</f>
        <v>966.2</v>
      </c>
      <c r="H260" s="39">
        <f t="shared" si="39"/>
        <v>0</v>
      </c>
    </row>
    <row r="261" spans="1:8" ht="66" x14ac:dyDescent="0.25">
      <c r="A261" s="16" t="s">
        <v>95</v>
      </c>
      <c r="B261" s="16" t="s">
        <v>89</v>
      </c>
      <c r="C261" s="74">
        <v>430227390</v>
      </c>
      <c r="D261" s="16" t="s">
        <v>12</v>
      </c>
      <c r="E261" s="98" t="s">
        <v>317</v>
      </c>
      <c r="F261" s="39">
        <v>2898.7</v>
      </c>
      <c r="G261" s="39">
        <v>966.2</v>
      </c>
      <c r="H261" s="39">
        <v>0</v>
      </c>
    </row>
    <row r="262" spans="1:8" s="164" customFormat="1" ht="126.75" customHeight="1" x14ac:dyDescent="0.25">
      <c r="A262" s="16" t="s">
        <v>95</v>
      </c>
      <c r="B262" s="16" t="s">
        <v>89</v>
      </c>
      <c r="C262" s="74">
        <v>430227400</v>
      </c>
      <c r="D262" s="16"/>
      <c r="E262" s="98" t="s">
        <v>661</v>
      </c>
      <c r="F262" s="39">
        <f>F263</f>
        <v>0</v>
      </c>
      <c r="G262" s="39">
        <f t="shared" ref="G262:H262" si="40">G263</f>
        <v>0</v>
      </c>
      <c r="H262" s="39">
        <f t="shared" si="40"/>
        <v>0</v>
      </c>
    </row>
    <row r="263" spans="1:8" s="164" customFormat="1" ht="66" x14ac:dyDescent="0.25">
      <c r="A263" s="16" t="s">
        <v>95</v>
      </c>
      <c r="B263" s="16" t="s">
        <v>89</v>
      </c>
      <c r="C263" s="74">
        <v>430227400</v>
      </c>
      <c r="D263" s="16" t="s">
        <v>12</v>
      </c>
      <c r="E263" s="98" t="s">
        <v>317</v>
      </c>
      <c r="F263" s="39"/>
      <c r="G263" s="39"/>
      <c r="H263" s="39"/>
    </row>
    <row r="264" spans="1:8" ht="105.6" x14ac:dyDescent="0.25">
      <c r="A264" s="5" t="s">
        <v>95</v>
      </c>
      <c r="B264" s="5" t="s">
        <v>89</v>
      </c>
      <c r="C264" s="81" t="s">
        <v>32</v>
      </c>
      <c r="D264" s="16"/>
      <c r="E264" s="53" t="s">
        <v>583</v>
      </c>
      <c r="F264" s="96">
        <f>F265+F272+F281</f>
        <v>9679.7999999999993</v>
      </c>
      <c r="G264" s="96">
        <f>G265+G272+G281</f>
        <v>8362.7999999999993</v>
      </c>
      <c r="H264" s="96">
        <f>H265+H272+H281</f>
        <v>8325.2000000000007</v>
      </c>
    </row>
    <row r="265" spans="1:8" ht="39.6" x14ac:dyDescent="0.25">
      <c r="A265" s="16" t="s">
        <v>95</v>
      </c>
      <c r="B265" s="16" t="s">
        <v>89</v>
      </c>
      <c r="C265" s="52" t="s">
        <v>33</v>
      </c>
      <c r="D265" s="16"/>
      <c r="E265" s="48" t="s">
        <v>555</v>
      </c>
      <c r="F265" s="93">
        <f>F266+F268+F270</f>
        <v>675</v>
      </c>
      <c r="G265" s="93">
        <f t="shared" ref="G265:H265" si="41">G266+G268+G270</f>
        <v>685</v>
      </c>
      <c r="H265" s="93">
        <f t="shared" si="41"/>
        <v>530</v>
      </c>
    </row>
    <row r="266" spans="1:8" ht="26.4" x14ac:dyDescent="0.3">
      <c r="A266" s="16" t="s">
        <v>95</v>
      </c>
      <c r="B266" s="16" t="s">
        <v>89</v>
      </c>
      <c r="C266" s="21" t="s">
        <v>496</v>
      </c>
      <c r="D266" s="3"/>
      <c r="E266" s="98" t="s">
        <v>186</v>
      </c>
      <c r="F266" s="41">
        <f t="shared" ref="F266:H266" si="42">F267</f>
        <v>510</v>
      </c>
      <c r="G266" s="41">
        <f t="shared" si="42"/>
        <v>510</v>
      </c>
      <c r="H266" s="41">
        <f t="shared" si="42"/>
        <v>510</v>
      </c>
    </row>
    <row r="267" spans="1:8" ht="39.6" x14ac:dyDescent="0.25">
      <c r="A267" s="16" t="s">
        <v>95</v>
      </c>
      <c r="B267" s="16" t="s">
        <v>89</v>
      </c>
      <c r="C267" s="21" t="s">
        <v>496</v>
      </c>
      <c r="D267" s="82" t="s">
        <v>209</v>
      </c>
      <c r="E267" s="98" t="s">
        <v>210</v>
      </c>
      <c r="F267" s="41">
        <v>510</v>
      </c>
      <c r="G267" s="41">
        <v>510</v>
      </c>
      <c r="H267" s="41">
        <v>510</v>
      </c>
    </row>
    <row r="268" spans="1:8" ht="26.4" x14ac:dyDescent="0.25">
      <c r="A268" s="16" t="s">
        <v>95</v>
      </c>
      <c r="B268" s="16" t="s">
        <v>89</v>
      </c>
      <c r="C268" s="21" t="s">
        <v>497</v>
      </c>
      <c r="D268" s="16"/>
      <c r="E268" s="98" t="s">
        <v>332</v>
      </c>
      <c r="F268" s="41">
        <f t="shared" ref="F268:H268" si="43">F269</f>
        <v>10</v>
      </c>
      <c r="G268" s="41">
        <f t="shared" si="43"/>
        <v>20</v>
      </c>
      <c r="H268" s="41">
        <f t="shared" si="43"/>
        <v>20</v>
      </c>
    </row>
    <row r="269" spans="1:8" ht="39.6" x14ac:dyDescent="0.25">
      <c r="A269" s="16" t="s">
        <v>95</v>
      </c>
      <c r="B269" s="16" t="s">
        <v>89</v>
      </c>
      <c r="C269" s="21" t="s">
        <v>497</v>
      </c>
      <c r="D269" s="82" t="s">
        <v>209</v>
      </c>
      <c r="E269" s="98" t="s">
        <v>210</v>
      </c>
      <c r="F269" s="41">
        <v>10</v>
      </c>
      <c r="G269" s="41">
        <v>20</v>
      </c>
      <c r="H269" s="41">
        <v>20</v>
      </c>
    </row>
    <row r="270" spans="1:8" ht="39.6" x14ac:dyDescent="0.25">
      <c r="A270" s="16" t="s">
        <v>95</v>
      </c>
      <c r="B270" s="16" t="s">
        <v>89</v>
      </c>
      <c r="C270" s="21" t="s">
        <v>553</v>
      </c>
      <c r="D270" s="82"/>
      <c r="E270" s="98" t="s">
        <v>554</v>
      </c>
      <c r="F270" s="41">
        <f>F271</f>
        <v>155</v>
      </c>
      <c r="G270" s="41">
        <f t="shared" ref="G270:H270" si="44">G271</f>
        <v>155</v>
      </c>
      <c r="H270" s="41">
        <f t="shared" si="44"/>
        <v>0</v>
      </c>
    </row>
    <row r="271" spans="1:8" ht="39.6" x14ac:dyDescent="0.25">
      <c r="A271" s="16" t="s">
        <v>95</v>
      </c>
      <c r="B271" s="16" t="s">
        <v>89</v>
      </c>
      <c r="C271" s="21" t="s">
        <v>553</v>
      </c>
      <c r="D271" s="82" t="s">
        <v>209</v>
      </c>
      <c r="E271" s="98" t="s">
        <v>210</v>
      </c>
      <c r="F271" s="41">
        <v>155</v>
      </c>
      <c r="G271" s="41">
        <v>155</v>
      </c>
      <c r="H271" s="41">
        <v>0</v>
      </c>
    </row>
    <row r="272" spans="1:8" ht="26.4" x14ac:dyDescent="0.25">
      <c r="A272" s="47" t="s">
        <v>95</v>
      </c>
      <c r="B272" s="47" t="s">
        <v>89</v>
      </c>
      <c r="C272" s="52" t="s">
        <v>368</v>
      </c>
      <c r="D272" s="16"/>
      <c r="E272" s="46" t="s">
        <v>340</v>
      </c>
      <c r="F272" s="93">
        <f>F273+F275+F277+F279</f>
        <v>5491.7999999999993</v>
      </c>
      <c r="G272" s="93">
        <f t="shared" ref="G272:H272" si="45">G273+G275+G277+G279</f>
        <v>2850</v>
      </c>
      <c r="H272" s="93">
        <f t="shared" si="45"/>
        <v>2850</v>
      </c>
    </row>
    <row r="273" spans="1:8" ht="39.6" x14ac:dyDescent="0.25">
      <c r="A273" s="16" t="s">
        <v>95</v>
      </c>
      <c r="B273" s="16" t="s">
        <v>89</v>
      </c>
      <c r="C273" s="21" t="s">
        <v>500</v>
      </c>
      <c r="D273" s="16"/>
      <c r="E273" s="97" t="s">
        <v>187</v>
      </c>
      <c r="F273" s="41">
        <f>F274</f>
        <v>200</v>
      </c>
      <c r="G273" s="41">
        <f>G274</f>
        <v>200</v>
      </c>
      <c r="H273" s="41">
        <f>H274</f>
        <v>200</v>
      </c>
    </row>
    <row r="274" spans="1:8" ht="39.6" x14ac:dyDescent="0.25">
      <c r="A274" s="16" t="s">
        <v>95</v>
      </c>
      <c r="B274" s="16" t="s">
        <v>89</v>
      </c>
      <c r="C274" s="21" t="s">
        <v>500</v>
      </c>
      <c r="D274" s="82" t="s">
        <v>209</v>
      </c>
      <c r="E274" s="98" t="s">
        <v>210</v>
      </c>
      <c r="F274" s="41">
        <v>200</v>
      </c>
      <c r="G274" s="41">
        <v>200</v>
      </c>
      <c r="H274" s="41">
        <v>200</v>
      </c>
    </row>
    <row r="275" spans="1:8" ht="26.4" x14ac:dyDescent="0.25">
      <c r="A275" s="16" t="s">
        <v>95</v>
      </c>
      <c r="B275" s="16" t="s">
        <v>89</v>
      </c>
      <c r="C275" s="21" t="s">
        <v>502</v>
      </c>
      <c r="D275" s="82"/>
      <c r="E275" s="98" t="s">
        <v>501</v>
      </c>
      <c r="F275" s="41">
        <f>F276</f>
        <v>400</v>
      </c>
      <c r="G275" s="41">
        <f t="shared" ref="G275:H275" si="46">G276</f>
        <v>550</v>
      </c>
      <c r="H275" s="41">
        <f t="shared" si="46"/>
        <v>550</v>
      </c>
    </row>
    <row r="276" spans="1:8" ht="39.6" x14ac:dyDescent="0.25">
      <c r="A276" s="16" t="s">
        <v>95</v>
      </c>
      <c r="B276" s="16" t="s">
        <v>89</v>
      </c>
      <c r="C276" s="21" t="s">
        <v>502</v>
      </c>
      <c r="D276" s="82" t="s">
        <v>209</v>
      </c>
      <c r="E276" s="98" t="s">
        <v>210</v>
      </c>
      <c r="F276" s="41">
        <v>400</v>
      </c>
      <c r="G276" s="41">
        <v>550</v>
      </c>
      <c r="H276" s="41">
        <v>550</v>
      </c>
    </row>
    <row r="277" spans="1:8" ht="52.8" x14ac:dyDescent="0.25">
      <c r="A277" s="16" t="s">
        <v>95</v>
      </c>
      <c r="B277" s="16" t="s">
        <v>89</v>
      </c>
      <c r="C277" s="21" t="s">
        <v>503</v>
      </c>
      <c r="D277" s="16"/>
      <c r="E277" s="98" t="s">
        <v>585</v>
      </c>
      <c r="F277" s="41">
        <f t="shared" ref="F277:H277" si="47">F278</f>
        <v>3689.4</v>
      </c>
      <c r="G277" s="41">
        <f t="shared" si="47"/>
        <v>2100</v>
      </c>
      <c r="H277" s="41">
        <f t="shared" si="47"/>
        <v>2100</v>
      </c>
    </row>
    <row r="278" spans="1:8" ht="39.6" x14ac:dyDescent="0.25">
      <c r="A278" s="16" t="s">
        <v>95</v>
      </c>
      <c r="B278" s="16" t="s">
        <v>89</v>
      </c>
      <c r="C278" s="21" t="s">
        <v>503</v>
      </c>
      <c r="D278" s="82" t="s">
        <v>209</v>
      </c>
      <c r="E278" s="98" t="s">
        <v>210</v>
      </c>
      <c r="F278" s="41">
        <v>3689.4</v>
      </c>
      <c r="G278" s="41">
        <v>2100</v>
      </c>
      <c r="H278" s="41">
        <v>2100</v>
      </c>
    </row>
    <row r="279" spans="1:8" s="219" customFormat="1" ht="39.6" x14ac:dyDescent="0.25">
      <c r="A279" s="16" t="s">
        <v>95</v>
      </c>
      <c r="B279" s="16" t="s">
        <v>89</v>
      </c>
      <c r="C279" s="21" t="s">
        <v>764</v>
      </c>
      <c r="D279" s="82"/>
      <c r="E279" s="98" t="s">
        <v>765</v>
      </c>
      <c r="F279" s="41">
        <f>F280</f>
        <v>1202.4000000000001</v>
      </c>
      <c r="G279" s="41">
        <f t="shared" ref="G279:H279" si="48">G280</f>
        <v>0</v>
      </c>
      <c r="H279" s="41">
        <f t="shared" si="48"/>
        <v>0</v>
      </c>
    </row>
    <row r="280" spans="1:8" s="219" customFormat="1" ht="39.6" x14ac:dyDescent="0.25">
      <c r="A280" s="16" t="s">
        <v>95</v>
      </c>
      <c r="B280" s="16" t="s">
        <v>89</v>
      </c>
      <c r="C280" s="21" t="s">
        <v>764</v>
      </c>
      <c r="D280" s="82" t="s">
        <v>209</v>
      </c>
      <c r="E280" s="98" t="s">
        <v>210</v>
      </c>
      <c r="F280" s="41">
        <v>1202.4000000000001</v>
      </c>
      <c r="G280" s="41">
        <v>0</v>
      </c>
      <c r="H280" s="41">
        <v>0</v>
      </c>
    </row>
    <row r="281" spans="1:8" ht="39.6" x14ac:dyDescent="0.25">
      <c r="A281" s="16" t="s">
        <v>95</v>
      </c>
      <c r="B281" s="16" t="s">
        <v>89</v>
      </c>
      <c r="C281" s="52" t="s">
        <v>34</v>
      </c>
      <c r="D281" s="16"/>
      <c r="E281" s="46" t="s">
        <v>505</v>
      </c>
      <c r="F281" s="41">
        <f>F282+F284</f>
        <v>3513</v>
      </c>
      <c r="G281" s="41">
        <f t="shared" ref="G281:H281" si="49">G282+G284</f>
        <v>4827.8</v>
      </c>
      <c r="H281" s="41">
        <f t="shared" si="49"/>
        <v>4945.2</v>
      </c>
    </row>
    <row r="282" spans="1:8" ht="39.6" x14ac:dyDescent="0.25">
      <c r="A282" s="16" t="s">
        <v>95</v>
      </c>
      <c r="B282" s="16" t="s">
        <v>89</v>
      </c>
      <c r="C282" s="21" t="s">
        <v>507</v>
      </c>
      <c r="D282" s="16"/>
      <c r="E282" s="99" t="s">
        <v>506</v>
      </c>
      <c r="F282" s="41">
        <f>F283</f>
        <v>2214</v>
      </c>
      <c r="G282" s="41">
        <f t="shared" ref="G282:H282" si="50">G283</f>
        <v>1700</v>
      </c>
      <c r="H282" s="41">
        <f t="shared" si="50"/>
        <v>1700</v>
      </c>
    </row>
    <row r="283" spans="1:8" ht="39.6" x14ac:dyDescent="0.25">
      <c r="A283" s="16" t="s">
        <v>95</v>
      </c>
      <c r="B283" s="16" t="s">
        <v>89</v>
      </c>
      <c r="C283" s="21" t="s">
        <v>507</v>
      </c>
      <c r="D283" s="82" t="s">
        <v>209</v>
      </c>
      <c r="E283" s="98" t="s">
        <v>210</v>
      </c>
      <c r="F283" s="41">
        <f>1164+1050</f>
        <v>2214</v>
      </c>
      <c r="G283" s="41">
        <f>700+1000</f>
        <v>1700</v>
      </c>
      <c r="H283" s="41">
        <f>700+1000</f>
        <v>1700</v>
      </c>
    </row>
    <row r="284" spans="1:8" ht="26.4" x14ac:dyDescent="0.25">
      <c r="A284" s="16" t="s">
        <v>95</v>
      </c>
      <c r="B284" s="16" t="s">
        <v>89</v>
      </c>
      <c r="C284" s="21" t="s">
        <v>508</v>
      </c>
      <c r="D284" s="16"/>
      <c r="E284" s="99" t="s">
        <v>369</v>
      </c>
      <c r="F284" s="41">
        <f>F285</f>
        <v>1299</v>
      </c>
      <c r="G284" s="41">
        <f t="shared" ref="G284:H284" si="51">G285</f>
        <v>3127.8</v>
      </c>
      <c r="H284" s="41">
        <f t="shared" si="51"/>
        <v>3245.2</v>
      </c>
    </row>
    <row r="285" spans="1:8" x14ac:dyDescent="0.25">
      <c r="A285" s="16" t="s">
        <v>95</v>
      </c>
      <c r="B285" s="16" t="s">
        <v>89</v>
      </c>
      <c r="C285" s="21" t="s">
        <v>508</v>
      </c>
      <c r="D285" s="82" t="s">
        <v>246</v>
      </c>
      <c r="E285" s="99" t="s">
        <v>269</v>
      </c>
      <c r="F285" s="41">
        <v>1299</v>
      </c>
      <c r="G285" s="41">
        <v>3127.8</v>
      </c>
      <c r="H285" s="41">
        <v>3245.2</v>
      </c>
    </row>
    <row r="286" spans="1:8" ht="39.6" x14ac:dyDescent="0.25">
      <c r="A286" s="16" t="s">
        <v>95</v>
      </c>
      <c r="B286" s="16" t="s">
        <v>89</v>
      </c>
      <c r="C286" s="82" t="s">
        <v>24</v>
      </c>
      <c r="D286" s="82"/>
      <c r="E286" s="99" t="s">
        <v>38</v>
      </c>
      <c r="F286" s="41">
        <f>F287</f>
        <v>120</v>
      </c>
      <c r="G286" s="41">
        <f t="shared" ref="G286:H286" si="52">G287</f>
        <v>0</v>
      </c>
      <c r="H286" s="41">
        <f t="shared" si="52"/>
        <v>0</v>
      </c>
    </row>
    <row r="287" spans="1:8" ht="52.8" x14ac:dyDescent="0.25">
      <c r="A287" s="16" t="s">
        <v>95</v>
      </c>
      <c r="B287" s="16" t="s">
        <v>89</v>
      </c>
      <c r="C287" s="82" t="s">
        <v>573</v>
      </c>
      <c r="D287" s="16"/>
      <c r="E287" s="54" t="s">
        <v>572</v>
      </c>
      <c r="F287" s="41">
        <f>SUM(F288:F288)</f>
        <v>120</v>
      </c>
      <c r="G287" s="41">
        <f>SUM(G288:G288)</f>
        <v>0</v>
      </c>
      <c r="H287" s="41">
        <f>SUM(H288:H288)</f>
        <v>0</v>
      </c>
    </row>
    <row r="288" spans="1:8" ht="39.6" x14ac:dyDescent="0.25">
      <c r="A288" s="16" t="s">
        <v>95</v>
      </c>
      <c r="B288" s="16" t="s">
        <v>89</v>
      </c>
      <c r="C288" s="82" t="s">
        <v>573</v>
      </c>
      <c r="D288" s="82" t="s">
        <v>209</v>
      </c>
      <c r="E288" s="98" t="s">
        <v>210</v>
      </c>
      <c r="F288" s="39">
        <v>120</v>
      </c>
      <c r="G288" s="39">
        <v>0</v>
      </c>
      <c r="H288" s="39">
        <v>0</v>
      </c>
    </row>
    <row r="289" spans="1:8" ht="14.4" x14ac:dyDescent="0.3">
      <c r="A289" s="30" t="s">
        <v>95</v>
      </c>
      <c r="B289" s="30" t="s">
        <v>93</v>
      </c>
      <c r="C289" s="30"/>
      <c r="D289" s="30"/>
      <c r="E289" s="27" t="s">
        <v>48</v>
      </c>
      <c r="F289" s="40">
        <f>F290+F296+F323+F333</f>
        <v>177883.6</v>
      </c>
      <c r="G289" s="40">
        <f>G290+G296+G323+G333</f>
        <v>31645.8</v>
      </c>
      <c r="H289" s="40">
        <f>H290+H296+H323+H333</f>
        <v>31670.799999999999</v>
      </c>
    </row>
    <row r="290" spans="1:8" ht="92.4" x14ac:dyDescent="0.25">
      <c r="A290" s="5" t="s">
        <v>95</v>
      </c>
      <c r="B290" s="5" t="s">
        <v>93</v>
      </c>
      <c r="C290" s="78" t="s">
        <v>65</v>
      </c>
      <c r="D290" s="16"/>
      <c r="E290" s="63" t="s">
        <v>579</v>
      </c>
      <c r="F290" s="96">
        <f t="shared" ref="F290:H290" si="53">F291</f>
        <v>529.30000000000007</v>
      </c>
      <c r="G290" s="96">
        <f t="shared" si="53"/>
        <v>529.30000000000007</v>
      </c>
      <c r="H290" s="96">
        <f t="shared" si="53"/>
        <v>529.30000000000007</v>
      </c>
    </row>
    <row r="291" spans="1:8" ht="52.8" x14ac:dyDescent="0.25">
      <c r="A291" s="47" t="s">
        <v>95</v>
      </c>
      <c r="B291" s="47" t="s">
        <v>93</v>
      </c>
      <c r="C291" s="77" t="s">
        <v>66</v>
      </c>
      <c r="D291" s="16"/>
      <c r="E291" s="60" t="s">
        <v>495</v>
      </c>
      <c r="F291" s="93">
        <f>F292+F294</f>
        <v>529.30000000000007</v>
      </c>
      <c r="G291" s="93">
        <f t="shared" ref="G291:H291" si="54">G292+G294</f>
        <v>529.30000000000007</v>
      </c>
      <c r="H291" s="93">
        <f t="shared" si="54"/>
        <v>529.30000000000007</v>
      </c>
    </row>
    <row r="292" spans="1:8" ht="39.6" x14ac:dyDescent="0.25">
      <c r="A292" s="82" t="s">
        <v>95</v>
      </c>
      <c r="B292" s="82" t="s">
        <v>93</v>
      </c>
      <c r="C292" s="137" t="s">
        <v>493</v>
      </c>
      <c r="D292" s="16"/>
      <c r="E292" s="98" t="s">
        <v>605</v>
      </c>
      <c r="F292" s="41">
        <f t="shared" ref="F292:H292" si="55">F293</f>
        <v>522.1</v>
      </c>
      <c r="G292" s="41">
        <f t="shared" si="55"/>
        <v>522.1</v>
      </c>
      <c r="H292" s="41">
        <f t="shared" si="55"/>
        <v>522.1</v>
      </c>
    </row>
    <row r="293" spans="1:8" ht="39.6" x14ac:dyDescent="0.25">
      <c r="A293" s="82" t="s">
        <v>95</v>
      </c>
      <c r="B293" s="82" t="s">
        <v>93</v>
      </c>
      <c r="C293" s="137" t="s">
        <v>493</v>
      </c>
      <c r="D293" s="82" t="s">
        <v>209</v>
      </c>
      <c r="E293" s="98" t="s">
        <v>210</v>
      </c>
      <c r="F293" s="41">
        <v>522.1</v>
      </c>
      <c r="G293" s="41">
        <v>522.1</v>
      </c>
      <c r="H293" s="41">
        <v>522.1</v>
      </c>
    </row>
    <row r="294" spans="1:8" ht="39.6" x14ac:dyDescent="0.25">
      <c r="A294" s="82" t="s">
        <v>95</v>
      </c>
      <c r="B294" s="82" t="s">
        <v>93</v>
      </c>
      <c r="C294" s="137" t="s">
        <v>548</v>
      </c>
      <c r="D294" s="82"/>
      <c r="E294" s="98" t="s">
        <v>549</v>
      </c>
      <c r="F294" s="41">
        <f>F295</f>
        <v>7.2</v>
      </c>
      <c r="G294" s="41">
        <f t="shared" ref="G294:H294" si="56">G295</f>
        <v>7.2</v>
      </c>
      <c r="H294" s="41">
        <f t="shared" si="56"/>
        <v>7.2</v>
      </c>
    </row>
    <row r="295" spans="1:8" ht="39.6" x14ac:dyDescent="0.25">
      <c r="A295" s="82" t="s">
        <v>95</v>
      </c>
      <c r="B295" s="82" t="s">
        <v>93</v>
      </c>
      <c r="C295" s="137" t="s">
        <v>548</v>
      </c>
      <c r="D295" s="82" t="s">
        <v>209</v>
      </c>
      <c r="E295" s="98" t="s">
        <v>210</v>
      </c>
      <c r="F295" s="41">
        <v>7.2</v>
      </c>
      <c r="G295" s="41">
        <v>7.2</v>
      </c>
      <c r="H295" s="41">
        <v>7.2</v>
      </c>
    </row>
    <row r="296" spans="1:8" ht="92.4" x14ac:dyDescent="0.25">
      <c r="A296" s="5" t="s">
        <v>95</v>
      </c>
      <c r="B296" s="5" t="s">
        <v>93</v>
      </c>
      <c r="C296" s="73" t="s">
        <v>55</v>
      </c>
      <c r="D296" s="16"/>
      <c r="E296" s="53" t="s">
        <v>590</v>
      </c>
      <c r="F296" s="96">
        <f>F297+F308+F313+F318</f>
        <v>48003.3</v>
      </c>
      <c r="G296" s="96">
        <f>G297+G308+G313+G318</f>
        <v>30816.5</v>
      </c>
      <c r="H296" s="96">
        <f>H297+H308+H313+H318</f>
        <v>30841.5</v>
      </c>
    </row>
    <row r="297" spans="1:8" ht="52.8" x14ac:dyDescent="0.25">
      <c r="A297" s="82" t="s">
        <v>95</v>
      </c>
      <c r="B297" s="82" t="s">
        <v>93</v>
      </c>
      <c r="C297" s="52" t="s">
        <v>56</v>
      </c>
      <c r="D297" s="47"/>
      <c r="E297" s="48" t="s">
        <v>784</v>
      </c>
      <c r="F297" s="93">
        <f>F298+F300+F302+F304+F306</f>
        <v>25555.4</v>
      </c>
      <c r="G297" s="93">
        <f t="shared" ref="G297:H297" si="57">G298+G300+G302+G304+G306</f>
        <v>20727</v>
      </c>
      <c r="H297" s="93">
        <f t="shared" si="57"/>
        <v>15526.999999999998</v>
      </c>
    </row>
    <row r="298" spans="1:8" ht="39.6" x14ac:dyDescent="0.25">
      <c r="A298" s="16" t="s">
        <v>95</v>
      </c>
      <c r="B298" s="82" t="s">
        <v>93</v>
      </c>
      <c r="C298" s="74">
        <v>1210123505</v>
      </c>
      <c r="D298" s="21"/>
      <c r="E298" s="98" t="s">
        <v>521</v>
      </c>
      <c r="F298" s="41">
        <f>F299</f>
        <v>1200.3</v>
      </c>
      <c r="G298" s="41">
        <f>G299</f>
        <v>0</v>
      </c>
      <c r="H298" s="41">
        <f>H299</f>
        <v>0</v>
      </c>
    </row>
    <row r="299" spans="1:8" ht="39.6" x14ac:dyDescent="0.25">
      <c r="A299" s="82" t="s">
        <v>95</v>
      </c>
      <c r="B299" s="82" t="s">
        <v>93</v>
      </c>
      <c r="C299" s="74">
        <v>1210123505</v>
      </c>
      <c r="D299" s="82" t="s">
        <v>209</v>
      </c>
      <c r="E299" s="98" t="s">
        <v>210</v>
      </c>
      <c r="F299" s="39">
        <f>1266.2-65.9</f>
        <v>1200.3</v>
      </c>
      <c r="G299" s="39">
        <v>0</v>
      </c>
      <c r="H299" s="39">
        <v>0</v>
      </c>
    </row>
    <row r="300" spans="1:8" ht="79.2" x14ac:dyDescent="0.25">
      <c r="A300" s="82" t="s">
        <v>95</v>
      </c>
      <c r="B300" s="82" t="s">
        <v>93</v>
      </c>
      <c r="C300" s="74">
        <v>1210121100</v>
      </c>
      <c r="D300" s="21"/>
      <c r="E300" s="98" t="s">
        <v>773</v>
      </c>
      <c r="F300" s="41">
        <f>SUM(F301:F301)</f>
        <v>17226</v>
      </c>
      <c r="G300" s="41">
        <f>SUM(G301:G301)</f>
        <v>14144.9</v>
      </c>
      <c r="H300" s="41">
        <f>SUM(H301:H301)</f>
        <v>8944.9</v>
      </c>
    </row>
    <row r="301" spans="1:8" x14ac:dyDescent="0.25">
      <c r="A301" s="16" t="s">
        <v>95</v>
      </c>
      <c r="B301" s="82" t="s">
        <v>93</v>
      </c>
      <c r="C301" s="74">
        <v>1210121100</v>
      </c>
      <c r="D301" s="21" t="s">
        <v>223</v>
      </c>
      <c r="E301" s="98" t="s">
        <v>222</v>
      </c>
      <c r="F301" s="41">
        <v>17226</v>
      </c>
      <c r="G301" s="41">
        <f>14210.8-65.9</f>
        <v>14144.9</v>
      </c>
      <c r="H301" s="41">
        <f>9010.8-65.9</f>
        <v>8944.9</v>
      </c>
    </row>
    <row r="302" spans="1:8" s="165" customFormat="1" ht="39.6" x14ac:dyDescent="0.25">
      <c r="A302" s="16" t="s">
        <v>95</v>
      </c>
      <c r="B302" s="82" t="s">
        <v>93</v>
      </c>
      <c r="C302" s="74">
        <v>1210121800</v>
      </c>
      <c r="D302" s="16"/>
      <c r="E302" s="98" t="s">
        <v>774</v>
      </c>
      <c r="F302" s="41">
        <f>F303</f>
        <v>547</v>
      </c>
      <c r="G302" s="41">
        <f>G303</f>
        <v>0</v>
      </c>
      <c r="H302" s="41">
        <f>H303</f>
        <v>0</v>
      </c>
    </row>
    <row r="303" spans="1:8" x14ac:dyDescent="0.25">
      <c r="A303" s="82" t="s">
        <v>95</v>
      </c>
      <c r="B303" s="82" t="s">
        <v>93</v>
      </c>
      <c r="C303" s="74">
        <v>1210121800</v>
      </c>
      <c r="D303" s="21" t="s">
        <v>223</v>
      </c>
      <c r="E303" s="98" t="s">
        <v>222</v>
      </c>
      <c r="F303" s="41">
        <v>547</v>
      </c>
      <c r="G303" s="41">
        <v>0</v>
      </c>
      <c r="H303" s="41">
        <v>0</v>
      </c>
    </row>
    <row r="304" spans="1:8" ht="39.6" x14ac:dyDescent="0.25">
      <c r="A304" s="16" t="s">
        <v>95</v>
      </c>
      <c r="B304" s="82" t="s">
        <v>93</v>
      </c>
      <c r="C304" s="74">
        <v>1210211450</v>
      </c>
      <c r="D304" s="16"/>
      <c r="E304" s="98" t="s">
        <v>775</v>
      </c>
      <c r="F304" s="41">
        <f>F305</f>
        <v>6516.2</v>
      </c>
      <c r="G304" s="41">
        <f>G305</f>
        <v>6516.2</v>
      </c>
      <c r="H304" s="41">
        <f>H305</f>
        <v>6516.2</v>
      </c>
    </row>
    <row r="305" spans="1:8" ht="39.6" x14ac:dyDescent="0.25">
      <c r="A305" s="236" t="s">
        <v>95</v>
      </c>
      <c r="B305" s="236" t="s">
        <v>93</v>
      </c>
      <c r="C305" s="74">
        <v>1210211450</v>
      </c>
      <c r="D305" s="82" t="s">
        <v>209</v>
      </c>
      <c r="E305" s="98" t="s">
        <v>210</v>
      </c>
      <c r="F305" s="39">
        <v>6516.2</v>
      </c>
      <c r="G305" s="39">
        <v>6516.2</v>
      </c>
      <c r="H305" s="39">
        <v>6516.2</v>
      </c>
    </row>
    <row r="306" spans="1:8" s="232" customFormat="1" ht="39.6" x14ac:dyDescent="0.25">
      <c r="A306" s="223" t="s">
        <v>95</v>
      </c>
      <c r="B306" s="236" t="s">
        <v>93</v>
      </c>
      <c r="C306" s="233" t="s">
        <v>783</v>
      </c>
      <c r="D306" s="234"/>
      <c r="E306" s="181" t="s">
        <v>775</v>
      </c>
      <c r="F306" s="235">
        <f>F307</f>
        <v>65.900000000000006</v>
      </c>
      <c r="G306" s="235">
        <f t="shared" ref="G306:H306" si="58">G307</f>
        <v>65.900000000000006</v>
      </c>
      <c r="H306" s="235">
        <f t="shared" si="58"/>
        <v>65.900000000000006</v>
      </c>
    </row>
    <row r="307" spans="1:8" s="232" customFormat="1" ht="39.6" x14ac:dyDescent="0.25">
      <c r="A307" s="236" t="s">
        <v>95</v>
      </c>
      <c r="B307" s="236" t="s">
        <v>93</v>
      </c>
      <c r="C307" s="233" t="s">
        <v>783</v>
      </c>
      <c r="D307" s="236" t="s">
        <v>209</v>
      </c>
      <c r="E307" s="181" t="s">
        <v>210</v>
      </c>
      <c r="F307" s="235">
        <v>65.900000000000006</v>
      </c>
      <c r="G307" s="235">
        <v>65.900000000000006</v>
      </c>
      <c r="H307" s="235">
        <v>65.900000000000006</v>
      </c>
    </row>
    <row r="308" spans="1:8" ht="26.4" x14ac:dyDescent="0.25">
      <c r="A308" s="82" t="s">
        <v>95</v>
      </c>
      <c r="B308" s="82" t="s">
        <v>93</v>
      </c>
      <c r="C308" s="52" t="s">
        <v>57</v>
      </c>
      <c r="D308" s="47"/>
      <c r="E308" s="48" t="s">
        <v>25</v>
      </c>
      <c r="F308" s="93">
        <f>F309+F311</f>
        <v>2678.2</v>
      </c>
      <c r="G308" s="93">
        <f t="shared" ref="G308:H308" si="59">G309+G311</f>
        <v>1325</v>
      </c>
      <c r="H308" s="93">
        <f t="shared" si="59"/>
        <v>850</v>
      </c>
    </row>
    <row r="309" spans="1:8" ht="26.4" x14ac:dyDescent="0.25">
      <c r="A309" s="82" t="s">
        <v>95</v>
      </c>
      <c r="B309" s="82" t="s">
        <v>93</v>
      </c>
      <c r="C309" s="79">
        <v>1220123525</v>
      </c>
      <c r="D309" s="16"/>
      <c r="E309" s="98" t="s">
        <v>188</v>
      </c>
      <c r="F309" s="41">
        <f t="shared" ref="F309:H309" si="60">F310</f>
        <v>2678.2</v>
      </c>
      <c r="G309" s="41">
        <f t="shared" si="60"/>
        <v>850</v>
      </c>
      <c r="H309" s="41">
        <f t="shared" si="60"/>
        <v>850</v>
      </c>
    </row>
    <row r="310" spans="1:8" ht="39.6" x14ac:dyDescent="0.25">
      <c r="A310" s="82" t="s">
        <v>95</v>
      </c>
      <c r="B310" s="82" t="s">
        <v>93</v>
      </c>
      <c r="C310" s="79">
        <v>1220123525</v>
      </c>
      <c r="D310" s="82" t="s">
        <v>209</v>
      </c>
      <c r="E310" s="98" t="s">
        <v>210</v>
      </c>
      <c r="F310" s="41">
        <v>2678.2</v>
      </c>
      <c r="G310" s="41">
        <v>850</v>
      </c>
      <c r="H310" s="41">
        <v>850</v>
      </c>
    </row>
    <row r="311" spans="1:8" ht="26.4" x14ac:dyDescent="0.25">
      <c r="A311" s="82" t="s">
        <v>95</v>
      </c>
      <c r="B311" s="82" t="s">
        <v>93</v>
      </c>
      <c r="C311" s="79">
        <v>1220223530</v>
      </c>
      <c r="D311" s="16"/>
      <c r="E311" s="98" t="s">
        <v>189</v>
      </c>
      <c r="F311" s="41">
        <f>F312</f>
        <v>0</v>
      </c>
      <c r="G311" s="41">
        <f>G312</f>
        <v>475</v>
      </c>
      <c r="H311" s="41">
        <f>H312</f>
        <v>0</v>
      </c>
    </row>
    <row r="312" spans="1:8" ht="39.6" x14ac:dyDescent="0.25">
      <c r="A312" s="82" t="s">
        <v>95</v>
      </c>
      <c r="B312" s="82" t="s">
        <v>93</v>
      </c>
      <c r="C312" s="79">
        <v>1220223530</v>
      </c>
      <c r="D312" s="82" t="s">
        <v>209</v>
      </c>
      <c r="E312" s="98" t="s">
        <v>210</v>
      </c>
      <c r="F312" s="39">
        <v>0</v>
      </c>
      <c r="G312" s="39">
        <v>475</v>
      </c>
      <c r="H312" s="39">
        <v>0</v>
      </c>
    </row>
    <row r="313" spans="1:8" ht="41.25" customHeight="1" x14ac:dyDescent="0.25">
      <c r="A313" s="82" t="s">
        <v>95</v>
      </c>
      <c r="B313" s="82" t="s">
        <v>93</v>
      </c>
      <c r="C313" s="52" t="s">
        <v>58</v>
      </c>
      <c r="D313" s="47"/>
      <c r="E313" s="48" t="s">
        <v>614</v>
      </c>
      <c r="F313" s="93">
        <f>F314+F316</f>
        <v>2225.9</v>
      </c>
      <c r="G313" s="93">
        <f t="shared" ref="G313:H313" si="61">G314+G316</f>
        <v>107</v>
      </c>
      <c r="H313" s="93">
        <f t="shared" si="61"/>
        <v>107</v>
      </c>
    </row>
    <row r="314" spans="1:8" ht="26.4" x14ac:dyDescent="0.25">
      <c r="A314" s="82" t="s">
        <v>95</v>
      </c>
      <c r="B314" s="82" t="s">
        <v>93</v>
      </c>
      <c r="C314" s="21" t="s">
        <v>524</v>
      </c>
      <c r="D314" s="16"/>
      <c r="E314" s="98" t="s">
        <v>23</v>
      </c>
      <c r="F314" s="41">
        <f>F315</f>
        <v>2062.9</v>
      </c>
      <c r="G314" s="41">
        <f>G315</f>
        <v>100</v>
      </c>
      <c r="H314" s="41">
        <f>H315</f>
        <v>100</v>
      </c>
    </row>
    <row r="315" spans="1:8" ht="39.6" x14ac:dyDescent="0.25">
      <c r="A315" s="82" t="s">
        <v>95</v>
      </c>
      <c r="B315" s="82" t="s">
        <v>93</v>
      </c>
      <c r="C315" s="21" t="s">
        <v>524</v>
      </c>
      <c r="D315" s="82" t="s">
        <v>209</v>
      </c>
      <c r="E315" s="98" t="s">
        <v>210</v>
      </c>
      <c r="F315" s="41">
        <v>2062.9</v>
      </c>
      <c r="G315" s="41">
        <v>100</v>
      </c>
      <c r="H315" s="41">
        <v>100</v>
      </c>
    </row>
    <row r="316" spans="1:8" ht="26.4" x14ac:dyDescent="0.25">
      <c r="A316" s="82" t="s">
        <v>95</v>
      </c>
      <c r="B316" s="82" t="s">
        <v>93</v>
      </c>
      <c r="C316" s="21" t="s">
        <v>525</v>
      </c>
      <c r="D316" s="16"/>
      <c r="E316" s="98" t="s">
        <v>190</v>
      </c>
      <c r="F316" s="41">
        <f>F317</f>
        <v>163</v>
      </c>
      <c r="G316" s="41">
        <f>G317</f>
        <v>7</v>
      </c>
      <c r="H316" s="41">
        <f>H317</f>
        <v>7</v>
      </c>
    </row>
    <row r="317" spans="1:8" ht="39.6" x14ac:dyDescent="0.25">
      <c r="A317" s="82" t="s">
        <v>95</v>
      </c>
      <c r="B317" s="82" t="s">
        <v>93</v>
      </c>
      <c r="C317" s="21" t="s">
        <v>525</v>
      </c>
      <c r="D317" s="82" t="s">
        <v>209</v>
      </c>
      <c r="E317" s="98" t="s">
        <v>210</v>
      </c>
      <c r="F317" s="41">
        <v>163</v>
      </c>
      <c r="G317" s="41">
        <v>7</v>
      </c>
      <c r="H317" s="41">
        <v>7</v>
      </c>
    </row>
    <row r="318" spans="1:8" ht="52.8" x14ac:dyDescent="0.25">
      <c r="A318" s="82" t="s">
        <v>95</v>
      </c>
      <c r="B318" s="82" t="s">
        <v>93</v>
      </c>
      <c r="C318" s="52" t="s">
        <v>526</v>
      </c>
      <c r="D318" s="16"/>
      <c r="E318" s="60" t="s">
        <v>527</v>
      </c>
      <c r="F318" s="41">
        <f>F319+F321</f>
        <v>17543.8</v>
      </c>
      <c r="G318" s="41">
        <f t="shared" ref="G318:H318" si="62">G319+G321</f>
        <v>8657.5</v>
      </c>
      <c r="H318" s="41">
        <f t="shared" si="62"/>
        <v>14357.5</v>
      </c>
    </row>
    <row r="319" spans="1:8" ht="39.6" x14ac:dyDescent="0.25">
      <c r="A319" s="16" t="s">
        <v>95</v>
      </c>
      <c r="B319" s="16" t="s">
        <v>93</v>
      </c>
      <c r="C319" s="21" t="s">
        <v>529</v>
      </c>
      <c r="D319" s="82"/>
      <c r="E319" s="98" t="s">
        <v>530</v>
      </c>
      <c r="F319" s="41">
        <f t="shared" ref="F319:H319" si="63">F320</f>
        <v>9844</v>
      </c>
      <c r="G319" s="41">
        <f t="shared" si="63"/>
        <v>3800</v>
      </c>
      <c r="H319" s="41">
        <f t="shared" si="63"/>
        <v>9500</v>
      </c>
    </row>
    <row r="320" spans="1:8" ht="39.6" x14ac:dyDescent="0.25">
      <c r="A320" s="16" t="s">
        <v>95</v>
      </c>
      <c r="B320" s="16" t="s">
        <v>93</v>
      </c>
      <c r="C320" s="21" t="s">
        <v>529</v>
      </c>
      <c r="D320" s="82" t="s">
        <v>209</v>
      </c>
      <c r="E320" s="98" t="s">
        <v>210</v>
      </c>
      <c r="F320" s="41">
        <v>9844</v>
      </c>
      <c r="G320" s="41">
        <v>3800</v>
      </c>
      <c r="H320" s="41">
        <v>9500</v>
      </c>
    </row>
    <row r="321" spans="1:8" ht="92.4" x14ac:dyDescent="0.25">
      <c r="A321" s="16" t="s">
        <v>95</v>
      </c>
      <c r="B321" s="16" t="s">
        <v>93</v>
      </c>
      <c r="C321" s="21" t="s">
        <v>776</v>
      </c>
      <c r="D321" s="82"/>
      <c r="E321" s="98" t="s">
        <v>777</v>
      </c>
      <c r="F321" s="41">
        <f>F322</f>
        <v>7699.8</v>
      </c>
      <c r="G321" s="41">
        <f t="shared" ref="G321:H321" si="64">G322</f>
        <v>4857.5</v>
      </c>
      <c r="H321" s="41">
        <f t="shared" si="64"/>
        <v>4857.5</v>
      </c>
    </row>
    <row r="322" spans="1:8" x14ac:dyDescent="0.25">
      <c r="A322" s="16" t="s">
        <v>95</v>
      </c>
      <c r="B322" s="16" t="s">
        <v>93</v>
      </c>
      <c r="C322" s="21" t="s">
        <v>776</v>
      </c>
      <c r="D322" s="21" t="s">
        <v>223</v>
      </c>
      <c r="E322" s="98" t="s">
        <v>222</v>
      </c>
      <c r="F322" s="41">
        <v>7699.8</v>
      </c>
      <c r="G322" s="41">
        <v>4857.5</v>
      </c>
      <c r="H322" s="41">
        <v>4857.5</v>
      </c>
    </row>
    <row r="323" spans="1:8" ht="92.4" x14ac:dyDescent="0.25">
      <c r="A323" s="5" t="s">
        <v>95</v>
      </c>
      <c r="B323" s="5" t="s">
        <v>93</v>
      </c>
      <c r="C323" s="76">
        <v>1400000000</v>
      </c>
      <c r="D323" s="16"/>
      <c r="E323" s="141" t="s">
        <v>592</v>
      </c>
      <c r="F323" s="96">
        <f>F324</f>
        <v>122199.5</v>
      </c>
      <c r="G323" s="96">
        <f>G324</f>
        <v>0</v>
      </c>
      <c r="H323" s="96">
        <f>H324</f>
        <v>0</v>
      </c>
    </row>
    <row r="324" spans="1:8" ht="92.4" x14ac:dyDescent="0.25">
      <c r="A324" s="47" t="s">
        <v>95</v>
      </c>
      <c r="B324" s="47" t="s">
        <v>93</v>
      </c>
      <c r="C324" s="75">
        <v>1410000000</v>
      </c>
      <c r="D324" s="16"/>
      <c r="E324" s="48" t="s">
        <v>214</v>
      </c>
      <c r="F324" s="93">
        <f>F325+F327+F329+F331</f>
        <v>122199.5</v>
      </c>
      <c r="G324" s="93">
        <f t="shared" ref="G324:H324" si="65">G325+G327+G329+G331</f>
        <v>0</v>
      </c>
      <c r="H324" s="93">
        <f t="shared" si="65"/>
        <v>0</v>
      </c>
    </row>
    <row r="325" spans="1:8" ht="39.6" x14ac:dyDescent="0.25">
      <c r="A325" s="82" t="s">
        <v>95</v>
      </c>
      <c r="B325" s="82" t="s">
        <v>93</v>
      </c>
      <c r="C325" s="74">
        <v>1410223125</v>
      </c>
      <c r="D325" s="82"/>
      <c r="E325" s="98" t="s">
        <v>648</v>
      </c>
      <c r="F325" s="41">
        <f>F326</f>
        <v>685.6</v>
      </c>
      <c r="G325" s="41">
        <f>G326</f>
        <v>0</v>
      </c>
      <c r="H325" s="41">
        <f>H326</f>
        <v>0</v>
      </c>
    </row>
    <row r="326" spans="1:8" ht="39.6" x14ac:dyDescent="0.25">
      <c r="A326" s="82" t="s">
        <v>95</v>
      </c>
      <c r="B326" s="82" t="s">
        <v>93</v>
      </c>
      <c r="C326" s="74">
        <v>1410223125</v>
      </c>
      <c r="D326" s="82" t="s">
        <v>209</v>
      </c>
      <c r="E326" s="98" t="s">
        <v>210</v>
      </c>
      <c r="F326" s="41">
        <v>685.6</v>
      </c>
      <c r="G326" s="41">
        <v>0</v>
      </c>
      <c r="H326" s="41">
        <v>0</v>
      </c>
    </row>
    <row r="327" spans="1:8" ht="26.4" x14ac:dyDescent="0.25">
      <c r="A327" s="82" t="s">
        <v>95</v>
      </c>
      <c r="B327" s="82" t="s">
        <v>93</v>
      </c>
      <c r="C327" s="74">
        <v>1410223130</v>
      </c>
      <c r="D327" s="82"/>
      <c r="E327" s="108" t="s">
        <v>649</v>
      </c>
      <c r="F327" s="41">
        <f>F328</f>
        <v>14930.6</v>
      </c>
      <c r="G327" s="41">
        <f t="shared" ref="G327:H327" si="66">G328</f>
        <v>0</v>
      </c>
      <c r="H327" s="41">
        <f t="shared" si="66"/>
        <v>0</v>
      </c>
    </row>
    <row r="328" spans="1:8" ht="39.6" x14ac:dyDescent="0.25">
      <c r="A328" s="82" t="s">
        <v>95</v>
      </c>
      <c r="B328" s="82" t="s">
        <v>93</v>
      </c>
      <c r="C328" s="74">
        <v>1410223130</v>
      </c>
      <c r="D328" s="82" t="s">
        <v>209</v>
      </c>
      <c r="E328" s="98" t="s">
        <v>210</v>
      </c>
      <c r="F328" s="41">
        <v>14930.6</v>
      </c>
      <c r="G328" s="41">
        <v>0</v>
      </c>
      <c r="H328" s="41">
        <v>0</v>
      </c>
    </row>
    <row r="329" spans="1:8" ht="39.6" x14ac:dyDescent="0.25">
      <c r="A329" s="16" t="s">
        <v>95</v>
      </c>
      <c r="B329" s="16" t="s">
        <v>93</v>
      </c>
      <c r="C329" s="74" t="s">
        <v>348</v>
      </c>
      <c r="D329" s="16"/>
      <c r="E329" s="98" t="s">
        <v>315</v>
      </c>
      <c r="F329" s="41">
        <f>F330</f>
        <v>13527.6</v>
      </c>
      <c r="G329" s="41">
        <f>G330</f>
        <v>0</v>
      </c>
      <c r="H329" s="41">
        <f>H330</f>
        <v>0</v>
      </c>
    </row>
    <row r="330" spans="1:8" ht="39.6" x14ac:dyDescent="0.25">
      <c r="A330" s="82" t="s">
        <v>95</v>
      </c>
      <c r="B330" s="16" t="s">
        <v>93</v>
      </c>
      <c r="C330" s="74" t="s">
        <v>348</v>
      </c>
      <c r="D330" s="82" t="s">
        <v>209</v>
      </c>
      <c r="E330" s="98" t="s">
        <v>210</v>
      </c>
      <c r="F330" s="41">
        <v>13527.6</v>
      </c>
      <c r="G330" s="41">
        <v>0</v>
      </c>
      <c r="H330" s="41">
        <v>0</v>
      </c>
    </row>
    <row r="331" spans="1:8" s="217" customFormat="1" ht="66" x14ac:dyDescent="0.25">
      <c r="A331" s="16" t="s">
        <v>95</v>
      </c>
      <c r="B331" s="16" t="s">
        <v>93</v>
      </c>
      <c r="C331" s="222" t="s">
        <v>760</v>
      </c>
      <c r="D331" s="223"/>
      <c r="E331" s="181" t="s">
        <v>761</v>
      </c>
      <c r="F331" s="224">
        <f>F332</f>
        <v>93055.7</v>
      </c>
      <c r="G331" s="224">
        <f>G332</f>
        <v>0</v>
      </c>
      <c r="H331" s="224">
        <f>H332</f>
        <v>0</v>
      </c>
    </row>
    <row r="332" spans="1:8" s="217" customFormat="1" ht="39.6" x14ac:dyDescent="0.25">
      <c r="A332" s="82" t="s">
        <v>95</v>
      </c>
      <c r="B332" s="16" t="s">
        <v>93</v>
      </c>
      <c r="C332" s="222" t="s">
        <v>760</v>
      </c>
      <c r="D332" s="225" t="s">
        <v>209</v>
      </c>
      <c r="E332" s="181" t="s">
        <v>210</v>
      </c>
      <c r="F332" s="224">
        <v>93055.7</v>
      </c>
      <c r="G332" s="224">
        <v>0</v>
      </c>
      <c r="H332" s="224">
        <v>0</v>
      </c>
    </row>
    <row r="333" spans="1:8" ht="132" x14ac:dyDescent="0.25">
      <c r="A333" s="5" t="s">
        <v>95</v>
      </c>
      <c r="B333" s="5" t="s">
        <v>93</v>
      </c>
      <c r="C333" s="73" t="s">
        <v>544</v>
      </c>
      <c r="D333" s="82"/>
      <c r="E333" s="141" t="s">
        <v>593</v>
      </c>
      <c r="F333" s="96">
        <f>F334</f>
        <v>7151.5</v>
      </c>
      <c r="G333" s="96">
        <f t="shared" ref="G333:H334" si="67">G334</f>
        <v>300</v>
      </c>
      <c r="H333" s="96">
        <f t="shared" si="67"/>
        <v>300</v>
      </c>
    </row>
    <row r="334" spans="1:8" ht="66" x14ac:dyDescent="0.25">
      <c r="A334" s="47" t="s">
        <v>95</v>
      </c>
      <c r="B334" s="47" t="s">
        <v>93</v>
      </c>
      <c r="C334" s="140">
        <v>1510000000</v>
      </c>
      <c r="D334" s="82"/>
      <c r="E334" s="48" t="s">
        <v>360</v>
      </c>
      <c r="F334" s="41">
        <f>F335</f>
        <v>7151.5</v>
      </c>
      <c r="G334" s="41">
        <f t="shared" si="67"/>
        <v>300</v>
      </c>
      <c r="H334" s="41">
        <f t="shared" si="67"/>
        <v>300</v>
      </c>
    </row>
    <row r="335" spans="1:8" ht="66" x14ac:dyDescent="0.25">
      <c r="A335" s="82" t="s">
        <v>95</v>
      </c>
      <c r="B335" s="16" t="s">
        <v>93</v>
      </c>
      <c r="C335" s="129" t="s">
        <v>547</v>
      </c>
      <c r="D335" s="82"/>
      <c r="E335" s="98" t="s">
        <v>545</v>
      </c>
      <c r="F335" s="41">
        <f>F336</f>
        <v>7151.5</v>
      </c>
      <c r="G335" s="41">
        <f>G336</f>
        <v>300</v>
      </c>
      <c r="H335" s="41">
        <f>H336</f>
        <v>300</v>
      </c>
    </row>
    <row r="336" spans="1:8" ht="39.6" x14ac:dyDescent="0.25">
      <c r="A336" s="82" t="s">
        <v>95</v>
      </c>
      <c r="B336" s="16" t="s">
        <v>93</v>
      </c>
      <c r="C336" s="129" t="s">
        <v>547</v>
      </c>
      <c r="D336" s="82" t="s">
        <v>209</v>
      </c>
      <c r="E336" s="98" t="s">
        <v>210</v>
      </c>
      <c r="F336" s="41">
        <v>7151.5</v>
      </c>
      <c r="G336" s="41">
        <v>300</v>
      </c>
      <c r="H336" s="41">
        <v>300</v>
      </c>
    </row>
    <row r="337" spans="1:8" ht="43.2" x14ac:dyDescent="0.3">
      <c r="A337" s="30" t="s">
        <v>95</v>
      </c>
      <c r="B337" s="30" t="s">
        <v>95</v>
      </c>
      <c r="C337" s="30"/>
      <c r="D337" s="30"/>
      <c r="E337" s="50" t="s">
        <v>482</v>
      </c>
      <c r="F337" s="93">
        <f>F338</f>
        <v>1380.9</v>
      </c>
      <c r="G337" s="93">
        <f t="shared" ref="G337:H337" si="68">G338</f>
        <v>1180.9000000000001</v>
      </c>
      <c r="H337" s="93">
        <f t="shared" si="68"/>
        <v>1180.9000000000001</v>
      </c>
    </row>
    <row r="338" spans="1:8" ht="66" x14ac:dyDescent="0.25">
      <c r="A338" s="5" t="s">
        <v>95</v>
      </c>
      <c r="B338" s="5" t="s">
        <v>95</v>
      </c>
      <c r="C338" s="76">
        <v>400000000</v>
      </c>
      <c r="D338" s="31"/>
      <c r="E338" s="64" t="s">
        <v>375</v>
      </c>
      <c r="F338" s="96">
        <f>F339</f>
        <v>1380.9</v>
      </c>
      <c r="G338" s="96">
        <f t="shared" ref="G338:H338" si="69">G339</f>
        <v>1180.9000000000001</v>
      </c>
      <c r="H338" s="96">
        <f t="shared" si="69"/>
        <v>1180.9000000000001</v>
      </c>
    </row>
    <row r="339" spans="1:8" ht="158.4" x14ac:dyDescent="0.25">
      <c r="A339" s="82" t="s">
        <v>95</v>
      </c>
      <c r="B339" s="82" t="s">
        <v>95</v>
      </c>
      <c r="C339" s="75">
        <v>430000000</v>
      </c>
      <c r="D339" s="16"/>
      <c r="E339" s="46" t="s">
        <v>481</v>
      </c>
      <c r="F339" s="39">
        <f>F340+F342</f>
        <v>1380.9</v>
      </c>
      <c r="G339" s="39">
        <f t="shared" ref="G339:H339" si="70">G340+G342</f>
        <v>1180.9000000000001</v>
      </c>
      <c r="H339" s="39">
        <f t="shared" si="70"/>
        <v>1180.9000000000001</v>
      </c>
    </row>
    <row r="340" spans="1:8" ht="103.5" customHeight="1" x14ac:dyDescent="0.25">
      <c r="A340" s="82" t="s">
        <v>95</v>
      </c>
      <c r="B340" s="82" t="s">
        <v>95</v>
      </c>
      <c r="C340" s="79">
        <v>430127310</v>
      </c>
      <c r="D340" s="16"/>
      <c r="E340" s="98" t="s">
        <v>597</v>
      </c>
      <c r="F340" s="41">
        <f>F341</f>
        <v>1200</v>
      </c>
      <c r="G340" s="41">
        <f>G341</f>
        <v>1000</v>
      </c>
      <c r="H340" s="41">
        <f>H341</f>
        <v>1000</v>
      </c>
    </row>
    <row r="341" spans="1:8" ht="66" x14ac:dyDescent="0.25">
      <c r="A341" s="82" t="s">
        <v>95</v>
      </c>
      <c r="B341" s="82" t="s">
        <v>95</v>
      </c>
      <c r="C341" s="79">
        <v>430127310</v>
      </c>
      <c r="D341" s="16" t="s">
        <v>12</v>
      </c>
      <c r="E341" s="98" t="s">
        <v>317</v>
      </c>
      <c r="F341" s="41">
        <v>1200</v>
      </c>
      <c r="G341" s="41">
        <v>1000</v>
      </c>
      <c r="H341" s="41">
        <v>1000</v>
      </c>
    </row>
    <row r="342" spans="1:8" ht="118.8" x14ac:dyDescent="0.25">
      <c r="A342" s="82" t="s">
        <v>95</v>
      </c>
      <c r="B342" s="82" t="s">
        <v>95</v>
      </c>
      <c r="C342" s="79">
        <v>430127320</v>
      </c>
      <c r="D342" s="16"/>
      <c r="E342" s="98" t="s">
        <v>483</v>
      </c>
      <c r="F342" s="41">
        <f>F343</f>
        <v>180.9</v>
      </c>
      <c r="G342" s="41">
        <f t="shared" ref="G342:H342" si="71">G343</f>
        <v>180.9</v>
      </c>
      <c r="H342" s="41">
        <f t="shared" si="71"/>
        <v>180.9</v>
      </c>
    </row>
    <row r="343" spans="1:8" ht="66" x14ac:dyDescent="0.25">
      <c r="A343" s="82" t="s">
        <v>95</v>
      </c>
      <c r="B343" s="82" t="s">
        <v>95</v>
      </c>
      <c r="C343" s="79">
        <v>430127320</v>
      </c>
      <c r="D343" s="16" t="s">
        <v>12</v>
      </c>
      <c r="E343" s="98" t="s">
        <v>317</v>
      </c>
      <c r="F343" s="41">
        <v>180.9</v>
      </c>
      <c r="G343" s="41">
        <v>180.9</v>
      </c>
      <c r="H343" s="41">
        <v>180.9</v>
      </c>
    </row>
    <row r="344" spans="1:8" ht="15.6" x14ac:dyDescent="0.3">
      <c r="A344" s="4" t="s">
        <v>104</v>
      </c>
      <c r="B344" s="3"/>
      <c r="C344" s="3"/>
      <c r="D344" s="3"/>
      <c r="E344" s="10" t="s">
        <v>105</v>
      </c>
      <c r="F344" s="92">
        <f>F345+F354+F390+F419+F424+F450</f>
        <v>692719.8</v>
      </c>
      <c r="G344" s="92">
        <f>G345+G354+G390+G419+G424+G450</f>
        <v>663468.1</v>
      </c>
      <c r="H344" s="92">
        <f>H345+H354+H390+H419+H424+H450</f>
        <v>667927.80000000005</v>
      </c>
    </row>
    <row r="345" spans="1:8" s="37" customFormat="1" ht="14.4" x14ac:dyDescent="0.3">
      <c r="A345" s="35" t="s">
        <v>104</v>
      </c>
      <c r="B345" s="35" t="s">
        <v>88</v>
      </c>
      <c r="C345" s="35"/>
      <c r="D345" s="35"/>
      <c r="E345" s="45" t="s">
        <v>107</v>
      </c>
      <c r="F345" s="58">
        <f>F346</f>
        <v>167361.60000000001</v>
      </c>
      <c r="G345" s="58">
        <f t="shared" ref="G345:H345" si="72">G346</f>
        <v>167221.6</v>
      </c>
      <c r="H345" s="58">
        <f t="shared" si="72"/>
        <v>167221.6</v>
      </c>
    </row>
    <row r="346" spans="1:8" ht="79.8" x14ac:dyDescent="0.3">
      <c r="A346" s="16" t="s">
        <v>104</v>
      </c>
      <c r="B346" s="16" t="s">
        <v>88</v>
      </c>
      <c r="C346" s="21" t="s">
        <v>73</v>
      </c>
      <c r="D346" s="35"/>
      <c r="E346" s="64" t="s">
        <v>577</v>
      </c>
      <c r="F346" s="62">
        <f t="shared" ref="F346:H346" si="73">F347</f>
        <v>167361.60000000001</v>
      </c>
      <c r="G346" s="62">
        <f t="shared" si="73"/>
        <v>167221.6</v>
      </c>
      <c r="H346" s="62">
        <f t="shared" si="73"/>
        <v>167221.6</v>
      </c>
    </row>
    <row r="347" spans="1:8" ht="27" x14ac:dyDescent="0.3">
      <c r="A347" s="16" t="s">
        <v>104</v>
      </c>
      <c r="B347" s="16" t="s">
        <v>88</v>
      </c>
      <c r="C347" s="52" t="s">
        <v>74</v>
      </c>
      <c r="D347" s="35"/>
      <c r="E347" s="46" t="s">
        <v>388</v>
      </c>
      <c r="F347" s="94">
        <f>F348+F350+F352</f>
        <v>167361.60000000001</v>
      </c>
      <c r="G347" s="94">
        <f t="shared" ref="G347:H347" si="74">G348+G350+G352</f>
        <v>167221.6</v>
      </c>
      <c r="H347" s="94">
        <f t="shared" si="74"/>
        <v>167221.6</v>
      </c>
    </row>
    <row r="348" spans="1:8" ht="54.75" customHeight="1" x14ac:dyDescent="0.25">
      <c r="A348" s="56" t="s">
        <v>104</v>
      </c>
      <c r="B348" s="56" t="s">
        <v>88</v>
      </c>
      <c r="C348" s="21" t="s">
        <v>379</v>
      </c>
      <c r="D348" s="21"/>
      <c r="E348" s="98" t="s">
        <v>378</v>
      </c>
      <c r="F348" s="94">
        <f>F349</f>
        <v>94397.6</v>
      </c>
      <c r="G348" s="94">
        <f t="shared" ref="G348:H348" si="75">G349</f>
        <v>94400.5</v>
      </c>
      <c r="H348" s="94">
        <f t="shared" si="75"/>
        <v>94400.5</v>
      </c>
    </row>
    <row r="349" spans="1:8" x14ac:dyDescent="0.25">
      <c r="A349" s="56" t="s">
        <v>104</v>
      </c>
      <c r="B349" s="56" t="s">
        <v>88</v>
      </c>
      <c r="C349" s="21" t="s">
        <v>379</v>
      </c>
      <c r="D349" s="21" t="s">
        <v>223</v>
      </c>
      <c r="E349" s="98" t="s">
        <v>222</v>
      </c>
      <c r="F349" s="1">
        <v>94397.6</v>
      </c>
      <c r="G349" s="1">
        <v>94400.5</v>
      </c>
      <c r="H349" s="1">
        <v>94400.5</v>
      </c>
    </row>
    <row r="350" spans="1:8" ht="79.2" x14ac:dyDescent="0.25">
      <c r="A350" s="56" t="s">
        <v>104</v>
      </c>
      <c r="B350" s="56" t="s">
        <v>88</v>
      </c>
      <c r="C350" s="131" t="s">
        <v>381</v>
      </c>
      <c r="D350" s="21"/>
      <c r="E350" s="98" t="s">
        <v>380</v>
      </c>
      <c r="F350" s="94">
        <f>F351</f>
        <v>72821.100000000006</v>
      </c>
      <c r="G350" s="94">
        <f t="shared" ref="G350:H350" si="76">G351</f>
        <v>72821.100000000006</v>
      </c>
      <c r="H350" s="94">
        <f t="shared" si="76"/>
        <v>72821.100000000006</v>
      </c>
    </row>
    <row r="351" spans="1:8" ht="13.8" x14ac:dyDescent="0.25">
      <c r="A351" s="56" t="s">
        <v>104</v>
      </c>
      <c r="B351" s="56" t="s">
        <v>88</v>
      </c>
      <c r="C351" s="131" t="s">
        <v>381</v>
      </c>
      <c r="D351" s="21" t="s">
        <v>223</v>
      </c>
      <c r="E351" s="98" t="s">
        <v>222</v>
      </c>
      <c r="F351" s="94">
        <v>72821.100000000006</v>
      </c>
      <c r="G351" s="94">
        <v>72821.100000000006</v>
      </c>
      <c r="H351" s="94">
        <v>72821.100000000006</v>
      </c>
    </row>
    <row r="352" spans="1:8" ht="49.5" customHeight="1" x14ac:dyDescent="0.25">
      <c r="A352" s="56" t="s">
        <v>104</v>
      </c>
      <c r="B352" s="56" t="s">
        <v>88</v>
      </c>
      <c r="C352" s="21" t="s">
        <v>384</v>
      </c>
      <c r="D352" s="57"/>
      <c r="E352" s="97" t="s">
        <v>383</v>
      </c>
      <c r="F352" s="94">
        <f>F353</f>
        <v>142.9</v>
      </c>
      <c r="G352" s="94">
        <f t="shared" ref="G352:H352" si="77">G353</f>
        <v>0</v>
      </c>
      <c r="H352" s="94">
        <f t="shared" si="77"/>
        <v>0</v>
      </c>
    </row>
    <row r="353" spans="1:10" x14ac:dyDescent="0.25">
      <c r="A353" s="56" t="s">
        <v>104</v>
      </c>
      <c r="B353" s="56" t="s">
        <v>88</v>
      </c>
      <c r="C353" s="21" t="s">
        <v>384</v>
      </c>
      <c r="D353" s="21" t="s">
        <v>223</v>
      </c>
      <c r="E353" s="98" t="s">
        <v>222</v>
      </c>
      <c r="F353" s="94">
        <f>120+22.9</f>
        <v>142.9</v>
      </c>
      <c r="G353" s="94">
        <v>0</v>
      </c>
      <c r="H353" s="94">
        <v>0</v>
      </c>
    </row>
    <row r="354" spans="1:10" s="37" customFormat="1" ht="14.4" x14ac:dyDescent="0.3">
      <c r="A354" s="35" t="s">
        <v>104</v>
      </c>
      <c r="B354" s="35" t="s">
        <v>89</v>
      </c>
      <c r="C354" s="35"/>
      <c r="D354" s="35"/>
      <c r="E354" s="45" t="s">
        <v>108</v>
      </c>
      <c r="F354" s="42">
        <f>F355+F387</f>
        <v>430351.60000000003</v>
      </c>
      <c r="G354" s="42">
        <f>G355+G387</f>
        <v>405157.5</v>
      </c>
      <c r="H354" s="42">
        <f>H355+H387</f>
        <v>409617.2</v>
      </c>
    </row>
    <row r="355" spans="1:10" s="37" customFormat="1" ht="79.8" x14ac:dyDescent="0.3">
      <c r="A355" s="16" t="s">
        <v>104</v>
      </c>
      <c r="B355" s="16" t="s">
        <v>89</v>
      </c>
      <c r="C355" s="21" t="s">
        <v>73</v>
      </c>
      <c r="D355" s="35"/>
      <c r="E355" s="64" t="s">
        <v>577</v>
      </c>
      <c r="F355" s="65">
        <f t="shared" ref="F355:H355" si="78">F356</f>
        <v>430001.60000000003</v>
      </c>
      <c r="G355" s="65">
        <f t="shared" si="78"/>
        <v>405157.5</v>
      </c>
      <c r="H355" s="65">
        <f t="shared" si="78"/>
        <v>409617.2</v>
      </c>
    </row>
    <row r="356" spans="1:10" s="37" customFormat="1" ht="42" customHeight="1" x14ac:dyDescent="0.3">
      <c r="A356" s="47" t="s">
        <v>104</v>
      </c>
      <c r="B356" s="47" t="s">
        <v>89</v>
      </c>
      <c r="C356" s="52" t="s">
        <v>75</v>
      </c>
      <c r="D356" s="21"/>
      <c r="E356" s="46" t="s">
        <v>565</v>
      </c>
      <c r="F356" s="94">
        <f>F357+F359+F361+F363+F365+F367+F369+F371+F373+F375+F377+F379+F381+F383+F385</f>
        <v>430001.60000000003</v>
      </c>
      <c r="G356" s="94">
        <f t="shared" ref="G356:H356" si="79">G357+G359+G361+G363+G365+G367+G369+G371+G373+G375+G377+G379+G381+G383+G385</f>
        <v>405157.5</v>
      </c>
      <c r="H356" s="94">
        <f t="shared" si="79"/>
        <v>409617.2</v>
      </c>
    </row>
    <row r="357" spans="1:10" s="37" customFormat="1" ht="79.2" x14ac:dyDescent="0.3">
      <c r="A357" s="56" t="s">
        <v>104</v>
      </c>
      <c r="B357" s="90" t="s">
        <v>89</v>
      </c>
      <c r="C357" s="82" t="s">
        <v>392</v>
      </c>
      <c r="D357" s="82"/>
      <c r="E357" s="98" t="s">
        <v>391</v>
      </c>
      <c r="F357" s="94">
        <f>F358</f>
        <v>250542.2</v>
      </c>
      <c r="G357" s="94">
        <f>G358</f>
        <v>250596.1</v>
      </c>
      <c r="H357" s="94">
        <f>H358</f>
        <v>250596.1</v>
      </c>
    </row>
    <row r="358" spans="1:10" s="37" customFormat="1" ht="14.4" x14ac:dyDescent="0.3">
      <c r="A358" s="56" t="s">
        <v>104</v>
      </c>
      <c r="B358" s="90" t="s">
        <v>89</v>
      </c>
      <c r="C358" s="57" t="s">
        <v>392</v>
      </c>
      <c r="D358" s="21" t="s">
        <v>223</v>
      </c>
      <c r="E358" s="98" t="s">
        <v>222</v>
      </c>
      <c r="F358" s="39">
        <v>250542.2</v>
      </c>
      <c r="G358" s="39">
        <v>250596.1</v>
      </c>
      <c r="H358" s="39">
        <v>250596.1</v>
      </c>
    </row>
    <row r="359" spans="1:10" s="37" customFormat="1" ht="66" x14ac:dyDescent="0.3">
      <c r="A359" s="16" t="s">
        <v>104</v>
      </c>
      <c r="B359" s="16" t="s">
        <v>89</v>
      </c>
      <c r="C359" s="57" t="s">
        <v>393</v>
      </c>
      <c r="D359" s="21"/>
      <c r="E359" s="98" t="s">
        <v>284</v>
      </c>
      <c r="F359" s="94">
        <f>F360</f>
        <v>90572.1</v>
      </c>
      <c r="G359" s="94">
        <f>G360</f>
        <v>90572.1</v>
      </c>
      <c r="H359" s="94">
        <f>H360</f>
        <v>90572.1</v>
      </c>
    </row>
    <row r="360" spans="1:10" s="37" customFormat="1" ht="14.4" x14ac:dyDescent="0.3">
      <c r="A360" s="56" t="s">
        <v>104</v>
      </c>
      <c r="B360" s="90" t="s">
        <v>89</v>
      </c>
      <c r="C360" s="57" t="s">
        <v>393</v>
      </c>
      <c r="D360" s="21" t="s">
        <v>223</v>
      </c>
      <c r="E360" s="98" t="s">
        <v>222</v>
      </c>
      <c r="F360" s="94">
        <v>90572.1</v>
      </c>
      <c r="G360" s="94">
        <v>90572.1</v>
      </c>
      <c r="H360" s="94">
        <v>90572.1</v>
      </c>
      <c r="J360" s="149"/>
    </row>
    <row r="361" spans="1:10" s="37" customFormat="1" ht="66" x14ac:dyDescent="0.3">
      <c r="A361" s="56" t="s">
        <v>104</v>
      </c>
      <c r="B361" s="90" t="s">
        <v>89</v>
      </c>
      <c r="C361" s="57" t="s">
        <v>395</v>
      </c>
      <c r="D361" s="21"/>
      <c r="E361" s="98" t="s">
        <v>394</v>
      </c>
      <c r="F361" s="94">
        <f>F362</f>
        <v>15858.4</v>
      </c>
      <c r="G361" s="94">
        <f>G362</f>
        <v>15858.4</v>
      </c>
      <c r="H361" s="94">
        <f>H362</f>
        <v>15858.4</v>
      </c>
    </row>
    <row r="362" spans="1:10" s="37" customFormat="1" ht="14.4" x14ac:dyDescent="0.3">
      <c r="A362" s="16" t="s">
        <v>104</v>
      </c>
      <c r="B362" s="16" t="s">
        <v>89</v>
      </c>
      <c r="C362" s="21" t="s">
        <v>395</v>
      </c>
      <c r="D362" s="21" t="s">
        <v>223</v>
      </c>
      <c r="E362" s="98" t="s">
        <v>222</v>
      </c>
      <c r="F362" s="1">
        <v>15858.4</v>
      </c>
      <c r="G362" s="1">
        <v>15858.4</v>
      </c>
      <c r="H362" s="1">
        <v>15858.4</v>
      </c>
      <c r="J362" s="149"/>
    </row>
    <row r="363" spans="1:10" s="37" customFormat="1" ht="66.599999999999994" x14ac:dyDescent="0.3">
      <c r="A363" s="56" t="s">
        <v>104</v>
      </c>
      <c r="B363" s="228" t="s">
        <v>89</v>
      </c>
      <c r="C363" s="21" t="s">
        <v>778</v>
      </c>
      <c r="D363" s="35"/>
      <c r="E363" s="197" t="s">
        <v>779</v>
      </c>
      <c r="F363" s="1">
        <f>F364</f>
        <v>6352.2</v>
      </c>
      <c r="G363" s="1">
        <f t="shared" ref="G363:H363" si="80">G364</f>
        <v>0</v>
      </c>
      <c r="H363" s="1">
        <f t="shared" si="80"/>
        <v>0</v>
      </c>
    </row>
    <row r="364" spans="1:10" s="37" customFormat="1" ht="14.4" x14ac:dyDescent="0.3">
      <c r="A364" s="56" t="s">
        <v>104</v>
      </c>
      <c r="B364" s="228" t="s">
        <v>89</v>
      </c>
      <c r="C364" s="21" t="s">
        <v>778</v>
      </c>
      <c r="D364" s="21" t="s">
        <v>223</v>
      </c>
      <c r="E364" s="181" t="s">
        <v>222</v>
      </c>
      <c r="F364" s="1">
        <v>6352.2</v>
      </c>
      <c r="G364" s="1">
        <v>0</v>
      </c>
      <c r="H364" s="1">
        <v>0</v>
      </c>
    </row>
    <row r="365" spans="1:10" s="37" customFormat="1" ht="52.8" x14ac:dyDescent="0.3">
      <c r="A365" s="16" t="s">
        <v>104</v>
      </c>
      <c r="B365" s="16" t="s">
        <v>89</v>
      </c>
      <c r="C365" s="57" t="s">
        <v>398</v>
      </c>
      <c r="D365" s="21"/>
      <c r="E365" s="98" t="s">
        <v>399</v>
      </c>
      <c r="F365" s="94">
        <f>F366</f>
        <v>454</v>
      </c>
      <c r="G365" s="94">
        <f>G366</f>
        <v>0</v>
      </c>
      <c r="H365" s="94">
        <f>H366</f>
        <v>0</v>
      </c>
    </row>
    <row r="366" spans="1:10" s="37" customFormat="1" ht="14.4" x14ac:dyDescent="0.3">
      <c r="A366" s="16" t="s">
        <v>104</v>
      </c>
      <c r="B366" s="16" t="s">
        <v>89</v>
      </c>
      <c r="C366" s="57" t="s">
        <v>398</v>
      </c>
      <c r="D366" s="21" t="s">
        <v>223</v>
      </c>
      <c r="E366" s="98" t="s">
        <v>222</v>
      </c>
      <c r="F366" s="94">
        <v>454</v>
      </c>
      <c r="G366" s="94">
        <v>0</v>
      </c>
      <c r="H366" s="94">
        <v>0</v>
      </c>
    </row>
    <row r="367" spans="1:10" s="37" customFormat="1" ht="66.599999999999994" x14ac:dyDescent="0.3">
      <c r="A367" s="16" t="s">
        <v>104</v>
      </c>
      <c r="B367" s="16" t="s">
        <v>89</v>
      </c>
      <c r="C367" s="57" t="s">
        <v>400</v>
      </c>
      <c r="D367" s="57"/>
      <c r="E367" s="124" t="s">
        <v>401</v>
      </c>
      <c r="F367" s="94">
        <f>F368</f>
        <v>864.7</v>
      </c>
      <c r="G367" s="94">
        <f>G368</f>
        <v>0</v>
      </c>
      <c r="H367" s="94">
        <f>H368</f>
        <v>0</v>
      </c>
      <c r="J367" s="149"/>
    </row>
    <row r="368" spans="1:10" s="37" customFormat="1" ht="14.4" x14ac:dyDescent="0.3">
      <c r="A368" s="16" t="s">
        <v>104</v>
      </c>
      <c r="B368" s="16" t="s">
        <v>89</v>
      </c>
      <c r="C368" s="57" t="s">
        <v>400</v>
      </c>
      <c r="D368" s="21" t="s">
        <v>223</v>
      </c>
      <c r="E368" s="98" t="s">
        <v>222</v>
      </c>
      <c r="F368" s="94">
        <v>864.7</v>
      </c>
      <c r="G368" s="94">
        <v>0</v>
      </c>
      <c r="H368" s="94">
        <v>0</v>
      </c>
    </row>
    <row r="369" spans="1:10" s="37" customFormat="1" ht="52.8" x14ac:dyDescent="0.3">
      <c r="A369" s="16" t="s">
        <v>104</v>
      </c>
      <c r="B369" s="16" t="s">
        <v>89</v>
      </c>
      <c r="C369" s="57" t="s">
        <v>615</v>
      </c>
      <c r="D369" s="21"/>
      <c r="E369" s="98" t="s">
        <v>616</v>
      </c>
      <c r="F369" s="94">
        <f>F370</f>
        <v>500</v>
      </c>
      <c r="G369" s="94">
        <f t="shared" ref="G369:H369" si="81">G370</f>
        <v>0</v>
      </c>
      <c r="H369" s="94">
        <f t="shared" si="81"/>
        <v>0</v>
      </c>
    </row>
    <row r="370" spans="1:10" s="37" customFormat="1" ht="14.4" x14ac:dyDescent="0.3">
      <c r="A370" s="16" t="s">
        <v>104</v>
      </c>
      <c r="B370" s="16" t="s">
        <v>89</v>
      </c>
      <c r="C370" s="57" t="s">
        <v>615</v>
      </c>
      <c r="D370" s="21" t="s">
        <v>223</v>
      </c>
      <c r="E370" s="98" t="s">
        <v>222</v>
      </c>
      <c r="F370" s="94">
        <v>500</v>
      </c>
      <c r="G370" s="94">
        <v>0</v>
      </c>
      <c r="H370" s="94">
        <v>0</v>
      </c>
    </row>
    <row r="371" spans="1:10" s="37" customFormat="1" ht="66" x14ac:dyDescent="0.3">
      <c r="A371" s="16" t="s">
        <v>104</v>
      </c>
      <c r="B371" s="16" t="s">
        <v>89</v>
      </c>
      <c r="C371" s="162" t="s">
        <v>767</v>
      </c>
      <c r="D371" s="21"/>
      <c r="E371" s="98" t="s">
        <v>768</v>
      </c>
      <c r="F371" s="94">
        <f>F372</f>
        <v>10840.8</v>
      </c>
      <c r="G371" s="94">
        <f t="shared" ref="G371:H371" si="82">G372</f>
        <v>0</v>
      </c>
      <c r="H371" s="94">
        <f t="shared" si="82"/>
        <v>0</v>
      </c>
    </row>
    <row r="372" spans="1:10" s="37" customFormat="1" ht="14.4" x14ac:dyDescent="0.3">
      <c r="A372" s="16" t="s">
        <v>104</v>
      </c>
      <c r="B372" s="16" t="s">
        <v>89</v>
      </c>
      <c r="C372" s="162" t="s">
        <v>767</v>
      </c>
      <c r="D372" s="21" t="s">
        <v>223</v>
      </c>
      <c r="E372" s="98" t="s">
        <v>222</v>
      </c>
      <c r="F372" s="94">
        <v>10840.8</v>
      </c>
      <c r="G372" s="94">
        <v>0</v>
      </c>
      <c r="H372" s="94">
        <v>0</v>
      </c>
    </row>
    <row r="373" spans="1:10" s="37" customFormat="1" ht="39.6" x14ac:dyDescent="0.3">
      <c r="A373" s="16" t="s">
        <v>104</v>
      </c>
      <c r="B373" s="16" t="s">
        <v>89</v>
      </c>
      <c r="C373" s="57" t="s">
        <v>403</v>
      </c>
      <c r="D373" s="21"/>
      <c r="E373" s="98" t="s">
        <v>305</v>
      </c>
      <c r="F373" s="94">
        <f>F374</f>
        <v>5242.3</v>
      </c>
      <c r="G373" s="94">
        <f>G374</f>
        <v>5242.3</v>
      </c>
      <c r="H373" s="94">
        <f>H374</f>
        <v>5242.3</v>
      </c>
    </row>
    <row r="374" spans="1:10" s="37" customFormat="1" ht="14.4" x14ac:dyDescent="0.3">
      <c r="A374" s="16" t="s">
        <v>104</v>
      </c>
      <c r="B374" s="16" t="s">
        <v>89</v>
      </c>
      <c r="C374" s="57" t="s">
        <v>403</v>
      </c>
      <c r="D374" s="21" t="s">
        <v>223</v>
      </c>
      <c r="E374" s="98" t="s">
        <v>222</v>
      </c>
      <c r="F374" s="39">
        <v>5242.3</v>
      </c>
      <c r="G374" s="39">
        <v>5242.3</v>
      </c>
      <c r="H374" s="39">
        <v>5242.3</v>
      </c>
    </row>
    <row r="375" spans="1:10" s="37" customFormat="1" ht="79.2" x14ac:dyDescent="0.3">
      <c r="A375" s="16" t="s">
        <v>104</v>
      </c>
      <c r="B375" s="16" t="s">
        <v>89</v>
      </c>
      <c r="C375" s="21" t="s">
        <v>405</v>
      </c>
      <c r="D375" s="21"/>
      <c r="E375" s="98" t="s">
        <v>134</v>
      </c>
      <c r="F375" s="94">
        <f>F376</f>
        <v>21321.5</v>
      </c>
      <c r="G375" s="94">
        <f>G376</f>
        <v>21321.5</v>
      </c>
      <c r="H375" s="94">
        <f>H376</f>
        <v>21321.5</v>
      </c>
    </row>
    <row r="376" spans="1:10" s="37" customFormat="1" ht="14.4" x14ac:dyDescent="0.3">
      <c r="A376" s="82" t="s">
        <v>104</v>
      </c>
      <c r="B376" s="16" t="s">
        <v>89</v>
      </c>
      <c r="C376" s="21" t="s">
        <v>405</v>
      </c>
      <c r="D376" s="21" t="s">
        <v>223</v>
      </c>
      <c r="E376" s="98" t="s">
        <v>222</v>
      </c>
      <c r="F376" s="94">
        <v>21321.5</v>
      </c>
      <c r="G376" s="94">
        <v>21321.5</v>
      </c>
      <c r="H376" s="94">
        <v>21321.5</v>
      </c>
      <c r="J376" s="149"/>
    </row>
    <row r="377" spans="1:10" s="37" customFormat="1" ht="76.5" customHeight="1" x14ac:dyDescent="0.3">
      <c r="A377" s="16" t="s">
        <v>104</v>
      </c>
      <c r="B377" s="16" t="s">
        <v>89</v>
      </c>
      <c r="C377" s="21" t="s">
        <v>406</v>
      </c>
      <c r="D377" s="21"/>
      <c r="E377" s="98" t="s">
        <v>575</v>
      </c>
      <c r="F377" s="94">
        <f>F378</f>
        <v>240</v>
      </c>
      <c r="G377" s="94">
        <f>G378</f>
        <v>74.900000000000006</v>
      </c>
      <c r="H377" s="94">
        <f>H378</f>
        <v>0</v>
      </c>
    </row>
    <row r="378" spans="1:10" s="37" customFormat="1" ht="14.4" x14ac:dyDescent="0.3">
      <c r="A378" s="16" t="s">
        <v>104</v>
      </c>
      <c r="B378" s="16" t="s">
        <v>89</v>
      </c>
      <c r="C378" s="21" t="s">
        <v>406</v>
      </c>
      <c r="D378" s="21" t="s">
        <v>223</v>
      </c>
      <c r="E378" s="98" t="s">
        <v>222</v>
      </c>
      <c r="F378" s="41">
        <v>240</v>
      </c>
      <c r="G378" s="41">
        <v>74.900000000000006</v>
      </c>
      <c r="H378" s="41">
        <v>0</v>
      </c>
    </row>
    <row r="379" spans="1:10" s="37" customFormat="1" ht="66" x14ac:dyDescent="0.3">
      <c r="A379" s="16" t="s">
        <v>104</v>
      </c>
      <c r="B379" s="16" t="s">
        <v>89</v>
      </c>
      <c r="C379" s="21" t="s">
        <v>652</v>
      </c>
      <c r="D379" s="82"/>
      <c r="E379" s="55" t="s">
        <v>371</v>
      </c>
      <c r="F379" s="41">
        <f>F380</f>
        <v>19143.3</v>
      </c>
      <c r="G379" s="41">
        <f t="shared" ref="G379:H379" si="83">G380</f>
        <v>18674.599999999999</v>
      </c>
      <c r="H379" s="41">
        <f t="shared" si="83"/>
        <v>18296.400000000001</v>
      </c>
    </row>
    <row r="380" spans="1:10" s="37" customFormat="1" ht="14.4" x14ac:dyDescent="0.3">
      <c r="A380" s="16" t="s">
        <v>104</v>
      </c>
      <c r="B380" s="16" t="s">
        <v>89</v>
      </c>
      <c r="C380" s="21" t="s">
        <v>652</v>
      </c>
      <c r="D380" s="21" t="s">
        <v>223</v>
      </c>
      <c r="E380" s="98" t="s">
        <v>222</v>
      </c>
      <c r="F380" s="39">
        <v>19143.3</v>
      </c>
      <c r="G380" s="39">
        <v>18674.599999999999</v>
      </c>
      <c r="H380" s="39">
        <v>18296.400000000001</v>
      </c>
    </row>
    <row r="381" spans="1:10" s="37" customFormat="1" ht="66" x14ac:dyDescent="0.3">
      <c r="A381" s="16" t="s">
        <v>104</v>
      </c>
      <c r="B381" s="16" t="s">
        <v>89</v>
      </c>
      <c r="C381" s="21" t="s">
        <v>556</v>
      </c>
      <c r="D381" s="21"/>
      <c r="E381" s="98" t="s">
        <v>557</v>
      </c>
      <c r="F381" s="41">
        <f>F382</f>
        <v>5252.5</v>
      </c>
      <c r="G381" s="41">
        <f t="shared" ref="G381:H381" si="84">G382</f>
        <v>0</v>
      </c>
      <c r="H381" s="41">
        <f t="shared" si="84"/>
        <v>4912.8</v>
      </c>
    </row>
    <row r="382" spans="1:10" s="37" customFormat="1" ht="14.4" x14ac:dyDescent="0.3">
      <c r="A382" s="16" t="s">
        <v>104</v>
      </c>
      <c r="B382" s="16" t="s">
        <v>89</v>
      </c>
      <c r="C382" s="21" t="s">
        <v>556</v>
      </c>
      <c r="D382" s="21" t="s">
        <v>223</v>
      </c>
      <c r="E382" s="98" t="s">
        <v>222</v>
      </c>
      <c r="F382" s="41">
        <v>5252.5</v>
      </c>
      <c r="G382" s="41">
        <v>0</v>
      </c>
      <c r="H382" s="41">
        <v>4912.8</v>
      </c>
    </row>
    <row r="383" spans="1:10" s="37" customFormat="1" ht="48.75" customHeight="1" x14ac:dyDescent="0.3">
      <c r="A383" s="16" t="s">
        <v>104</v>
      </c>
      <c r="B383" s="16" t="s">
        <v>89</v>
      </c>
      <c r="C383" s="57" t="s">
        <v>780</v>
      </c>
      <c r="D383" s="21"/>
      <c r="E383" s="97" t="s">
        <v>781</v>
      </c>
      <c r="F383" s="41">
        <f>F384</f>
        <v>250</v>
      </c>
      <c r="G383" s="41">
        <f t="shared" ref="G383:H383" si="85">G384</f>
        <v>250</v>
      </c>
      <c r="H383" s="41">
        <f t="shared" si="85"/>
        <v>250</v>
      </c>
    </row>
    <row r="384" spans="1:10" s="37" customFormat="1" ht="14.4" x14ac:dyDescent="0.3">
      <c r="A384" s="16" t="s">
        <v>104</v>
      </c>
      <c r="B384" s="16" t="s">
        <v>89</v>
      </c>
      <c r="C384" s="57" t="s">
        <v>780</v>
      </c>
      <c r="D384" s="21" t="s">
        <v>223</v>
      </c>
      <c r="E384" s="98" t="s">
        <v>222</v>
      </c>
      <c r="F384" s="41">
        <v>250</v>
      </c>
      <c r="G384" s="41">
        <v>250</v>
      </c>
      <c r="H384" s="41">
        <v>250</v>
      </c>
    </row>
    <row r="385" spans="1:13" s="37" customFormat="1" ht="66" x14ac:dyDescent="0.3">
      <c r="A385" s="56" t="s">
        <v>104</v>
      </c>
      <c r="B385" s="90" t="s">
        <v>89</v>
      </c>
      <c r="C385" s="57" t="s">
        <v>662</v>
      </c>
      <c r="D385" s="21"/>
      <c r="E385" s="98" t="s">
        <v>663</v>
      </c>
      <c r="F385" s="1">
        <f>F386</f>
        <v>2567.6</v>
      </c>
      <c r="G385" s="1">
        <f t="shared" ref="G385:H385" si="86">G386</f>
        <v>2567.6</v>
      </c>
      <c r="H385" s="1">
        <f t="shared" si="86"/>
        <v>2567.6</v>
      </c>
    </row>
    <row r="386" spans="1:13" s="37" customFormat="1" ht="14.4" x14ac:dyDescent="0.3">
      <c r="A386" s="16" t="s">
        <v>104</v>
      </c>
      <c r="B386" s="16" t="s">
        <v>89</v>
      </c>
      <c r="C386" s="57" t="s">
        <v>662</v>
      </c>
      <c r="D386" s="21" t="s">
        <v>223</v>
      </c>
      <c r="E386" s="98" t="s">
        <v>222</v>
      </c>
      <c r="F386" s="1">
        <v>2567.6</v>
      </c>
      <c r="G386" s="1">
        <v>2567.6</v>
      </c>
      <c r="H386" s="1">
        <v>2567.6</v>
      </c>
    </row>
    <row r="387" spans="1:13" s="37" customFormat="1" ht="40.200000000000003" x14ac:dyDescent="0.3">
      <c r="A387" s="16" t="s">
        <v>104</v>
      </c>
      <c r="B387" s="16" t="s">
        <v>89</v>
      </c>
      <c r="C387" s="82" t="s">
        <v>24</v>
      </c>
      <c r="D387" s="82"/>
      <c r="E387" s="99" t="s">
        <v>38</v>
      </c>
      <c r="F387" s="41">
        <f>F388</f>
        <v>350</v>
      </c>
      <c r="G387" s="41">
        <f t="shared" ref="G387:H387" si="87">G388</f>
        <v>0</v>
      </c>
      <c r="H387" s="41">
        <f t="shared" si="87"/>
        <v>0</v>
      </c>
    </row>
    <row r="388" spans="1:13" s="37" customFormat="1" ht="52.8" x14ac:dyDescent="0.3">
      <c r="A388" s="16" t="s">
        <v>104</v>
      </c>
      <c r="B388" s="16" t="s">
        <v>89</v>
      </c>
      <c r="C388" s="82" t="s">
        <v>574</v>
      </c>
      <c r="D388" s="16"/>
      <c r="E388" s="54" t="s">
        <v>572</v>
      </c>
      <c r="F388" s="41">
        <f>SUM(F389:F389)</f>
        <v>350</v>
      </c>
      <c r="G388" s="41">
        <f>SUM(G389:G389)</f>
        <v>0</v>
      </c>
      <c r="H388" s="41">
        <f>SUM(H389:H389)</f>
        <v>0</v>
      </c>
    </row>
    <row r="389" spans="1:13" s="37" customFormat="1" ht="14.4" x14ac:dyDescent="0.3">
      <c r="A389" s="16" t="s">
        <v>104</v>
      </c>
      <c r="B389" s="16" t="s">
        <v>89</v>
      </c>
      <c r="C389" s="82" t="s">
        <v>574</v>
      </c>
      <c r="D389" s="21" t="s">
        <v>223</v>
      </c>
      <c r="E389" s="98" t="s">
        <v>222</v>
      </c>
      <c r="F389" s="39">
        <v>350</v>
      </c>
      <c r="G389" s="39">
        <v>0</v>
      </c>
      <c r="H389" s="39">
        <v>0</v>
      </c>
    </row>
    <row r="390" spans="1:13" s="37" customFormat="1" ht="14.4" x14ac:dyDescent="0.3">
      <c r="A390" s="35" t="s">
        <v>104</v>
      </c>
      <c r="B390" s="35" t="s">
        <v>93</v>
      </c>
      <c r="C390" s="35"/>
      <c r="D390" s="35"/>
      <c r="E390" s="46" t="s">
        <v>154</v>
      </c>
      <c r="F390" s="42">
        <f>F391+F408+F416</f>
        <v>67667.8</v>
      </c>
      <c r="G390" s="42">
        <f>G391+G408+G416</f>
        <v>67367.8</v>
      </c>
      <c r="H390" s="42">
        <f>H391+H408+H416</f>
        <v>67367.8</v>
      </c>
    </row>
    <row r="391" spans="1:13" s="37" customFormat="1" ht="79.8" x14ac:dyDescent="0.3">
      <c r="A391" s="5" t="s">
        <v>104</v>
      </c>
      <c r="B391" s="5" t="s">
        <v>93</v>
      </c>
      <c r="C391" s="73" t="s">
        <v>73</v>
      </c>
      <c r="D391" s="21"/>
      <c r="E391" s="64" t="s">
        <v>577</v>
      </c>
      <c r="F391" s="62">
        <f>F392+F405</f>
        <v>50761</v>
      </c>
      <c r="G391" s="62">
        <f>G392+G405</f>
        <v>50761</v>
      </c>
      <c r="H391" s="62">
        <f>H392+H405</f>
        <v>50761</v>
      </c>
    </row>
    <row r="392" spans="1:13" s="37" customFormat="1" ht="40.200000000000003" x14ac:dyDescent="0.3">
      <c r="A392" s="16" t="s">
        <v>104</v>
      </c>
      <c r="B392" s="82" t="s">
        <v>93</v>
      </c>
      <c r="C392" s="52" t="s">
        <v>412</v>
      </c>
      <c r="D392" s="35"/>
      <c r="E392" s="46" t="s">
        <v>413</v>
      </c>
      <c r="F392" s="94">
        <f>F393+F395+F397++F399+F401+F403</f>
        <v>50711</v>
      </c>
      <c r="G392" s="94">
        <f t="shared" ref="G392:H392" si="88">G393+G395+G397++G399+G401+G403</f>
        <v>50711</v>
      </c>
      <c r="H392" s="94">
        <f t="shared" si="88"/>
        <v>50711</v>
      </c>
    </row>
    <row r="393" spans="1:13" s="37" customFormat="1" ht="79.2" x14ac:dyDescent="0.3">
      <c r="A393" s="16" t="s">
        <v>104</v>
      </c>
      <c r="B393" s="82" t="s">
        <v>93</v>
      </c>
      <c r="C393" s="57" t="s">
        <v>416</v>
      </c>
      <c r="D393" s="16"/>
      <c r="E393" s="98" t="s">
        <v>415</v>
      </c>
      <c r="F393" s="94">
        <f>F394</f>
        <v>36709.5</v>
      </c>
      <c r="G393" s="94">
        <f>SUM(G394:G394)</f>
        <v>36709.5</v>
      </c>
      <c r="H393" s="94">
        <f>SUM(H394:H394)</f>
        <v>36709.5</v>
      </c>
      <c r="J393" s="149"/>
      <c r="K393" s="149"/>
    </row>
    <row r="394" spans="1:13" s="37" customFormat="1" ht="14.4" x14ac:dyDescent="0.3">
      <c r="A394" s="16" t="s">
        <v>104</v>
      </c>
      <c r="B394" s="82" t="s">
        <v>93</v>
      </c>
      <c r="C394" s="57" t="s">
        <v>416</v>
      </c>
      <c r="D394" s="21" t="s">
        <v>223</v>
      </c>
      <c r="E394" s="98" t="s">
        <v>222</v>
      </c>
      <c r="F394" s="94">
        <v>36709.5</v>
      </c>
      <c r="G394" s="94">
        <v>36709.5</v>
      </c>
      <c r="H394" s="94">
        <v>36709.5</v>
      </c>
    </row>
    <row r="395" spans="1:13" s="37" customFormat="1" ht="79.2" x14ac:dyDescent="0.3">
      <c r="A395" s="16" t="s">
        <v>104</v>
      </c>
      <c r="B395" s="82" t="s">
        <v>93</v>
      </c>
      <c r="C395" s="57" t="s">
        <v>418</v>
      </c>
      <c r="D395" s="21"/>
      <c r="E395" s="98" t="s">
        <v>419</v>
      </c>
      <c r="F395" s="94">
        <f>F396</f>
        <v>12678.4</v>
      </c>
      <c r="G395" s="94">
        <f>G396</f>
        <v>12678.4</v>
      </c>
      <c r="H395" s="94">
        <f>H396</f>
        <v>12678.4</v>
      </c>
      <c r="K395" s="149"/>
      <c r="L395" s="149"/>
      <c r="M395" s="149"/>
    </row>
    <row r="396" spans="1:13" s="37" customFormat="1" ht="14.4" x14ac:dyDescent="0.3">
      <c r="A396" s="16" t="s">
        <v>104</v>
      </c>
      <c r="B396" s="82" t="s">
        <v>93</v>
      </c>
      <c r="C396" s="57" t="s">
        <v>418</v>
      </c>
      <c r="D396" s="21" t="s">
        <v>223</v>
      </c>
      <c r="E396" s="98" t="s">
        <v>222</v>
      </c>
      <c r="F396" s="132">
        <v>12678.4</v>
      </c>
      <c r="G396" s="132">
        <v>12678.4</v>
      </c>
      <c r="H396" s="132">
        <v>12678.4</v>
      </c>
    </row>
    <row r="397" spans="1:13" s="37" customFormat="1" ht="79.2" x14ac:dyDescent="0.3">
      <c r="A397" s="16" t="s">
        <v>104</v>
      </c>
      <c r="B397" s="82" t="s">
        <v>93</v>
      </c>
      <c r="C397" s="57" t="s">
        <v>420</v>
      </c>
      <c r="D397" s="57"/>
      <c r="E397" s="98" t="s">
        <v>421</v>
      </c>
      <c r="F397" s="39">
        <f>F398</f>
        <v>128.1</v>
      </c>
      <c r="G397" s="39">
        <f>G398</f>
        <v>128.1</v>
      </c>
      <c r="H397" s="39">
        <f>H398</f>
        <v>128.1</v>
      </c>
      <c r="J397" s="149"/>
    </row>
    <row r="398" spans="1:13" s="37" customFormat="1" ht="14.4" x14ac:dyDescent="0.3">
      <c r="A398" s="16" t="s">
        <v>104</v>
      </c>
      <c r="B398" s="82" t="s">
        <v>93</v>
      </c>
      <c r="C398" s="21" t="s">
        <v>420</v>
      </c>
      <c r="D398" s="21" t="s">
        <v>223</v>
      </c>
      <c r="E398" s="98" t="s">
        <v>222</v>
      </c>
      <c r="F398" s="41">
        <v>128.1</v>
      </c>
      <c r="G398" s="41">
        <v>128.1</v>
      </c>
      <c r="H398" s="41">
        <v>128.1</v>
      </c>
    </row>
    <row r="399" spans="1:13" s="37" customFormat="1" ht="53.4" x14ac:dyDescent="0.3">
      <c r="A399" s="16" t="s">
        <v>104</v>
      </c>
      <c r="B399" s="82" t="s">
        <v>93</v>
      </c>
      <c r="C399" s="57" t="s">
        <v>564</v>
      </c>
      <c r="D399" s="21"/>
      <c r="E399" s="108" t="s">
        <v>424</v>
      </c>
      <c r="F399" s="94">
        <f>F400</f>
        <v>795</v>
      </c>
      <c r="G399" s="94">
        <f t="shared" ref="G399:H399" si="89">G400</f>
        <v>795</v>
      </c>
      <c r="H399" s="94">
        <f t="shared" si="89"/>
        <v>795</v>
      </c>
      <c r="J399" s="149"/>
    </row>
    <row r="400" spans="1:13" s="37" customFormat="1" ht="14.4" x14ac:dyDescent="0.3">
      <c r="A400" s="16" t="s">
        <v>104</v>
      </c>
      <c r="B400" s="82" t="s">
        <v>93</v>
      </c>
      <c r="C400" s="57" t="s">
        <v>564</v>
      </c>
      <c r="D400" s="21" t="s">
        <v>223</v>
      </c>
      <c r="E400" s="98" t="s">
        <v>222</v>
      </c>
      <c r="F400" s="94">
        <v>795</v>
      </c>
      <c r="G400" s="94">
        <v>795</v>
      </c>
      <c r="H400" s="94">
        <v>795</v>
      </c>
    </row>
    <row r="401" spans="1:12" s="37" customFormat="1" ht="39.6" x14ac:dyDescent="0.3">
      <c r="A401" s="16" t="s">
        <v>104</v>
      </c>
      <c r="B401" s="82" t="s">
        <v>93</v>
      </c>
      <c r="C401" s="57" t="s">
        <v>425</v>
      </c>
      <c r="D401" s="21"/>
      <c r="E401" s="98" t="s">
        <v>181</v>
      </c>
      <c r="F401" s="41">
        <f>F402</f>
        <v>250</v>
      </c>
      <c r="G401" s="41">
        <f t="shared" ref="G401:H401" si="90">G402</f>
        <v>250</v>
      </c>
      <c r="H401" s="41">
        <f t="shared" si="90"/>
        <v>250</v>
      </c>
    </row>
    <row r="402" spans="1:12" s="37" customFormat="1" ht="14.4" x14ac:dyDescent="0.3">
      <c r="A402" s="16" t="s">
        <v>104</v>
      </c>
      <c r="B402" s="82" t="s">
        <v>93</v>
      </c>
      <c r="C402" s="57" t="s">
        <v>425</v>
      </c>
      <c r="D402" s="21" t="s">
        <v>223</v>
      </c>
      <c r="E402" s="98" t="s">
        <v>222</v>
      </c>
      <c r="F402" s="41">
        <v>250</v>
      </c>
      <c r="G402" s="41">
        <v>250</v>
      </c>
      <c r="H402" s="41">
        <v>250</v>
      </c>
    </row>
    <row r="403" spans="1:12" s="37" customFormat="1" ht="39.6" x14ac:dyDescent="0.3">
      <c r="A403" s="16" t="s">
        <v>104</v>
      </c>
      <c r="B403" s="82" t="s">
        <v>93</v>
      </c>
      <c r="C403" s="57" t="s">
        <v>426</v>
      </c>
      <c r="D403" s="21"/>
      <c r="E403" s="98" t="s">
        <v>427</v>
      </c>
      <c r="F403" s="41">
        <f>F404</f>
        <v>150</v>
      </c>
      <c r="G403" s="41">
        <f t="shared" ref="G403:H403" si="91">G404</f>
        <v>150</v>
      </c>
      <c r="H403" s="41">
        <f t="shared" si="91"/>
        <v>150</v>
      </c>
    </row>
    <row r="404" spans="1:12" s="37" customFormat="1" ht="14.4" x14ac:dyDescent="0.3">
      <c r="A404" s="16" t="s">
        <v>104</v>
      </c>
      <c r="B404" s="82" t="s">
        <v>93</v>
      </c>
      <c r="C404" s="57" t="s">
        <v>426</v>
      </c>
      <c r="D404" s="21" t="s">
        <v>223</v>
      </c>
      <c r="E404" s="98" t="s">
        <v>222</v>
      </c>
      <c r="F404" s="41">
        <v>150</v>
      </c>
      <c r="G404" s="41">
        <v>150</v>
      </c>
      <c r="H404" s="41">
        <v>150</v>
      </c>
    </row>
    <row r="405" spans="1:12" s="37" customFormat="1" ht="27" customHeight="1" x14ac:dyDescent="0.3">
      <c r="A405" s="47" t="s">
        <v>104</v>
      </c>
      <c r="B405" s="47" t="s">
        <v>93</v>
      </c>
      <c r="C405" s="52" t="s">
        <v>429</v>
      </c>
      <c r="D405" s="82"/>
      <c r="E405" s="46" t="s">
        <v>428</v>
      </c>
      <c r="F405" s="93">
        <f>F406</f>
        <v>50</v>
      </c>
      <c r="G405" s="93">
        <f t="shared" ref="G405:H405" si="92">G406</f>
        <v>50</v>
      </c>
      <c r="H405" s="93">
        <f t="shared" si="92"/>
        <v>50</v>
      </c>
    </row>
    <row r="406" spans="1:12" s="37" customFormat="1" ht="79.2" x14ac:dyDescent="0.3">
      <c r="A406" s="16" t="s">
        <v>104</v>
      </c>
      <c r="B406" s="82" t="s">
        <v>93</v>
      </c>
      <c r="C406" s="57" t="s">
        <v>558</v>
      </c>
      <c r="D406" s="16"/>
      <c r="E406" s="98" t="s">
        <v>432</v>
      </c>
      <c r="F406" s="41">
        <f>F407</f>
        <v>50</v>
      </c>
      <c r="G406" s="41">
        <f>G407</f>
        <v>50</v>
      </c>
      <c r="H406" s="41">
        <f>H407</f>
        <v>50</v>
      </c>
    </row>
    <row r="407" spans="1:12" s="37" customFormat="1" ht="14.4" x14ac:dyDescent="0.3">
      <c r="A407" s="16" t="s">
        <v>104</v>
      </c>
      <c r="B407" s="82" t="s">
        <v>93</v>
      </c>
      <c r="C407" s="57" t="s">
        <v>558</v>
      </c>
      <c r="D407" s="21" t="s">
        <v>223</v>
      </c>
      <c r="E407" s="98" t="s">
        <v>222</v>
      </c>
      <c r="F407" s="41">
        <v>50</v>
      </c>
      <c r="G407" s="41">
        <v>50</v>
      </c>
      <c r="H407" s="41">
        <v>50</v>
      </c>
    </row>
    <row r="408" spans="1:12" s="37" customFormat="1" ht="93" x14ac:dyDescent="0.3">
      <c r="A408" s="16" t="s">
        <v>104</v>
      </c>
      <c r="B408" s="82" t="s">
        <v>93</v>
      </c>
      <c r="C408" s="73" t="s">
        <v>59</v>
      </c>
      <c r="D408" s="35"/>
      <c r="E408" s="53" t="s">
        <v>578</v>
      </c>
      <c r="F408" s="65">
        <f t="shared" ref="F408:H408" si="93">F409</f>
        <v>16606.8</v>
      </c>
      <c r="G408" s="65">
        <f t="shared" si="93"/>
        <v>16606.8</v>
      </c>
      <c r="H408" s="65">
        <f t="shared" si="93"/>
        <v>16606.8</v>
      </c>
    </row>
    <row r="409" spans="1:12" s="37" customFormat="1" ht="27" x14ac:dyDescent="0.3">
      <c r="A409" s="16" t="s">
        <v>104</v>
      </c>
      <c r="B409" s="82" t="s">
        <v>93</v>
      </c>
      <c r="C409" s="52" t="s">
        <v>60</v>
      </c>
      <c r="D409" s="35"/>
      <c r="E409" s="48" t="s">
        <v>169</v>
      </c>
      <c r="F409" s="58">
        <f>F410+F412+F414</f>
        <v>16606.8</v>
      </c>
      <c r="G409" s="58">
        <f t="shared" ref="G409:H409" si="94">G410+G412+G414</f>
        <v>16606.8</v>
      </c>
      <c r="H409" s="58">
        <f t="shared" si="94"/>
        <v>16606.8</v>
      </c>
    </row>
    <row r="410" spans="1:12" s="37" customFormat="1" ht="27.75" customHeight="1" x14ac:dyDescent="0.3">
      <c r="A410" s="16" t="s">
        <v>104</v>
      </c>
      <c r="B410" s="82" t="s">
        <v>93</v>
      </c>
      <c r="C410" s="74">
        <v>210221100</v>
      </c>
      <c r="D410" s="16"/>
      <c r="E410" s="99" t="s">
        <v>171</v>
      </c>
      <c r="F410" s="39">
        <f>F411</f>
        <v>11484.2</v>
      </c>
      <c r="G410" s="39">
        <f>G411</f>
        <v>11484.2</v>
      </c>
      <c r="H410" s="39">
        <f>H411</f>
        <v>11484.2</v>
      </c>
    </row>
    <row r="411" spans="1:12" s="37" customFormat="1" ht="14.4" x14ac:dyDescent="0.3">
      <c r="A411" s="16" t="s">
        <v>104</v>
      </c>
      <c r="B411" s="82" t="s">
        <v>93</v>
      </c>
      <c r="C411" s="74">
        <v>210221100</v>
      </c>
      <c r="D411" s="21" t="s">
        <v>223</v>
      </c>
      <c r="E411" s="98" t="s">
        <v>222</v>
      </c>
      <c r="F411" s="1">
        <v>11484.2</v>
      </c>
      <c r="G411" s="1">
        <v>11484.2</v>
      </c>
      <c r="H411" s="1">
        <v>11484.2</v>
      </c>
    </row>
    <row r="412" spans="1:12" s="37" customFormat="1" ht="79.2" x14ac:dyDescent="0.3">
      <c r="A412" s="16" t="s">
        <v>104</v>
      </c>
      <c r="B412" s="82" t="s">
        <v>93</v>
      </c>
      <c r="C412" s="74">
        <v>210210690</v>
      </c>
      <c r="D412" s="21"/>
      <c r="E412" s="98" t="s">
        <v>313</v>
      </c>
      <c r="F412" s="39">
        <f>F413</f>
        <v>5071.3999999999996</v>
      </c>
      <c r="G412" s="39">
        <f>G413</f>
        <v>5071.3999999999996</v>
      </c>
      <c r="H412" s="39">
        <f>H413</f>
        <v>5071.3999999999996</v>
      </c>
      <c r="J412" s="149"/>
      <c r="K412" s="149"/>
      <c r="L412" s="149"/>
    </row>
    <row r="413" spans="1:12" s="37" customFormat="1" ht="14.4" x14ac:dyDescent="0.3">
      <c r="A413" s="16" t="s">
        <v>104</v>
      </c>
      <c r="B413" s="82" t="s">
        <v>93</v>
      </c>
      <c r="C413" s="74">
        <v>210210690</v>
      </c>
      <c r="D413" s="21" t="s">
        <v>223</v>
      </c>
      <c r="E413" s="98" t="s">
        <v>222</v>
      </c>
      <c r="F413" s="132">
        <v>5071.3999999999996</v>
      </c>
      <c r="G413" s="132">
        <v>5071.3999999999996</v>
      </c>
      <c r="H413" s="132">
        <v>5071.3999999999996</v>
      </c>
    </row>
    <row r="414" spans="1:12" s="37" customFormat="1" ht="79.2" x14ac:dyDescent="0.3">
      <c r="A414" s="16" t="s">
        <v>104</v>
      </c>
      <c r="B414" s="82" t="s">
        <v>93</v>
      </c>
      <c r="C414" s="74" t="s">
        <v>444</v>
      </c>
      <c r="D414" s="82"/>
      <c r="E414" s="98" t="s">
        <v>314</v>
      </c>
      <c r="F414" s="39">
        <f>SUM(F415:F415)</f>
        <v>51.2</v>
      </c>
      <c r="G414" s="39">
        <f>SUM(G415:G415)</f>
        <v>51.2</v>
      </c>
      <c r="H414" s="39">
        <f>SUM(H415:H415)</f>
        <v>51.2</v>
      </c>
    </row>
    <row r="415" spans="1:12" s="37" customFormat="1" ht="14.4" x14ac:dyDescent="0.3">
      <c r="A415" s="82" t="s">
        <v>104</v>
      </c>
      <c r="B415" s="82" t="s">
        <v>93</v>
      </c>
      <c r="C415" s="74" t="s">
        <v>444</v>
      </c>
      <c r="D415" s="21" t="s">
        <v>223</v>
      </c>
      <c r="E415" s="98" t="s">
        <v>222</v>
      </c>
      <c r="F415" s="39">
        <v>51.2</v>
      </c>
      <c r="G415" s="39">
        <v>51.2</v>
      </c>
      <c r="H415" s="39">
        <v>51.2</v>
      </c>
    </row>
    <row r="416" spans="1:12" s="37" customFormat="1" ht="40.200000000000003" x14ac:dyDescent="0.3">
      <c r="A416" s="82" t="s">
        <v>104</v>
      </c>
      <c r="B416" s="82" t="s">
        <v>93</v>
      </c>
      <c r="C416" s="82" t="s">
        <v>24</v>
      </c>
      <c r="D416" s="82"/>
      <c r="E416" s="99" t="s">
        <v>38</v>
      </c>
      <c r="F416" s="41">
        <f>F417</f>
        <v>300</v>
      </c>
      <c r="G416" s="41">
        <f t="shared" ref="G416:H416" si="95">G417</f>
        <v>0</v>
      </c>
      <c r="H416" s="41">
        <f t="shared" si="95"/>
        <v>0</v>
      </c>
    </row>
    <row r="417" spans="1:8" s="37" customFormat="1" ht="52.8" x14ac:dyDescent="0.3">
      <c r="A417" s="16" t="s">
        <v>104</v>
      </c>
      <c r="B417" s="82" t="s">
        <v>93</v>
      </c>
      <c r="C417" s="82" t="s">
        <v>574</v>
      </c>
      <c r="D417" s="16"/>
      <c r="E417" s="54" t="s">
        <v>572</v>
      </c>
      <c r="F417" s="41">
        <f>SUM(F418:F418)</f>
        <v>300</v>
      </c>
      <c r="G417" s="41">
        <f>SUM(G418:G418)</f>
        <v>0</v>
      </c>
      <c r="H417" s="41">
        <f>SUM(H418:H418)</f>
        <v>0</v>
      </c>
    </row>
    <row r="418" spans="1:8" s="37" customFormat="1" ht="14.4" x14ac:dyDescent="0.3">
      <c r="A418" s="16" t="s">
        <v>104</v>
      </c>
      <c r="B418" s="82" t="s">
        <v>93</v>
      </c>
      <c r="C418" s="82" t="s">
        <v>574</v>
      </c>
      <c r="D418" s="21" t="s">
        <v>223</v>
      </c>
      <c r="E418" s="98" t="s">
        <v>222</v>
      </c>
      <c r="F418" s="39">
        <f>200+100</f>
        <v>300</v>
      </c>
      <c r="G418" s="39">
        <v>0</v>
      </c>
      <c r="H418" s="39">
        <v>0</v>
      </c>
    </row>
    <row r="419" spans="1:8" s="37" customFormat="1" ht="40.200000000000003" x14ac:dyDescent="0.3">
      <c r="A419" s="35" t="s">
        <v>104</v>
      </c>
      <c r="B419" s="35" t="s">
        <v>95</v>
      </c>
      <c r="C419" s="35"/>
      <c r="D419" s="35"/>
      <c r="E419" s="46" t="s">
        <v>2</v>
      </c>
      <c r="F419" s="42">
        <f t="shared" ref="F419:H421" si="96">F420</f>
        <v>193.2</v>
      </c>
      <c r="G419" s="42">
        <f t="shared" si="96"/>
        <v>193.2</v>
      </c>
      <c r="H419" s="42">
        <f t="shared" si="96"/>
        <v>193.2</v>
      </c>
    </row>
    <row r="420" spans="1:8" s="37" customFormat="1" ht="79.8" x14ac:dyDescent="0.3">
      <c r="A420" s="16" t="s">
        <v>104</v>
      </c>
      <c r="B420" s="16" t="s">
        <v>95</v>
      </c>
      <c r="C420" s="21" t="s">
        <v>73</v>
      </c>
      <c r="D420" s="35"/>
      <c r="E420" s="64" t="s">
        <v>577</v>
      </c>
      <c r="F420" s="62">
        <f t="shared" si="96"/>
        <v>193.2</v>
      </c>
      <c r="G420" s="62">
        <f t="shared" si="96"/>
        <v>193.2</v>
      </c>
      <c r="H420" s="62">
        <f t="shared" si="96"/>
        <v>193.2</v>
      </c>
    </row>
    <row r="421" spans="1:8" s="37" customFormat="1" ht="25.5" customHeight="1" x14ac:dyDescent="0.3">
      <c r="A421" s="16" t="s">
        <v>104</v>
      </c>
      <c r="B421" s="16" t="s">
        <v>95</v>
      </c>
      <c r="C421" s="52" t="s">
        <v>429</v>
      </c>
      <c r="D421" s="35"/>
      <c r="E421" s="46" t="s">
        <v>428</v>
      </c>
      <c r="F421" s="58">
        <f t="shared" si="96"/>
        <v>193.2</v>
      </c>
      <c r="G421" s="58">
        <f t="shared" si="96"/>
        <v>193.2</v>
      </c>
      <c r="H421" s="58">
        <f t="shared" si="96"/>
        <v>193.2</v>
      </c>
    </row>
    <row r="422" spans="1:8" s="37" customFormat="1" ht="39.6" x14ac:dyDescent="0.3">
      <c r="A422" s="16" t="s">
        <v>104</v>
      </c>
      <c r="B422" s="16" t="s">
        <v>95</v>
      </c>
      <c r="C422" s="57" t="s">
        <v>559</v>
      </c>
      <c r="D422" s="16"/>
      <c r="E422" s="98" t="s">
        <v>44</v>
      </c>
      <c r="F422" s="41">
        <f>F423</f>
        <v>193.2</v>
      </c>
      <c r="G422" s="41">
        <f>G423</f>
        <v>193.2</v>
      </c>
      <c r="H422" s="41">
        <f>H423</f>
        <v>193.2</v>
      </c>
    </row>
    <row r="423" spans="1:8" s="37" customFormat="1" ht="14.4" x14ac:dyDescent="0.3">
      <c r="A423" s="16" t="s">
        <v>104</v>
      </c>
      <c r="B423" s="16" t="s">
        <v>95</v>
      </c>
      <c r="C423" s="57" t="s">
        <v>559</v>
      </c>
      <c r="D423" s="21" t="s">
        <v>223</v>
      </c>
      <c r="E423" s="98" t="s">
        <v>222</v>
      </c>
      <c r="F423" s="94">
        <v>193.2</v>
      </c>
      <c r="G423" s="94">
        <v>193.2</v>
      </c>
      <c r="H423" s="94">
        <v>193.2</v>
      </c>
    </row>
    <row r="424" spans="1:8" s="37" customFormat="1" ht="14.4" x14ac:dyDescent="0.3">
      <c r="A424" s="35" t="s">
        <v>104</v>
      </c>
      <c r="B424" s="35" t="s">
        <v>104</v>
      </c>
      <c r="C424" s="35"/>
      <c r="D424" s="35"/>
      <c r="E424" s="46" t="s">
        <v>153</v>
      </c>
      <c r="F424" s="42">
        <f>F425+F441</f>
        <v>11345</v>
      </c>
      <c r="G424" s="42">
        <f>G425+G441</f>
        <v>7727.4</v>
      </c>
      <c r="H424" s="42">
        <f>H425+H441</f>
        <v>7727.4</v>
      </c>
    </row>
    <row r="425" spans="1:8" ht="93" x14ac:dyDescent="0.3">
      <c r="A425" s="5" t="s">
        <v>104</v>
      </c>
      <c r="B425" s="5" t="s">
        <v>104</v>
      </c>
      <c r="C425" s="73" t="s">
        <v>59</v>
      </c>
      <c r="D425" s="35"/>
      <c r="E425" s="53" t="s">
        <v>578</v>
      </c>
      <c r="F425" s="65">
        <f>F426</f>
        <v>11265</v>
      </c>
      <c r="G425" s="65">
        <f t="shared" ref="G425:H425" si="97">G426</f>
        <v>7677.4</v>
      </c>
      <c r="H425" s="65">
        <f t="shared" si="97"/>
        <v>7677.4</v>
      </c>
    </row>
    <row r="426" spans="1:8" ht="26.4" x14ac:dyDescent="0.25">
      <c r="A426" s="16" t="s">
        <v>104</v>
      </c>
      <c r="B426" s="16" t="s">
        <v>104</v>
      </c>
      <c r="C426" s="52" t="s">
        <v>30</v>
      </c>
      <c r="D426" s="21"/>
      <c r="E426" s="48" t="s">
        <v>175</v>
      </c>
      <c r="F426" s="41">
        <f>F427+F429+F431+F433+F435+F437+F439</f>
        <v>11265</v>
      </c>
      <c r="G426" s="41">
        <f t="shared" ref="G426:H426" si="98">G427+G429+G431+G433+G435+G437+G439</f>
        <v>7677.4</v>
      </c>
      <c r="H426" s="41">
        <f t="shared" si="98"/>
        <v>7677.4</v>
      </c>
    </row>
    <row r="427" spans="1:8" ht="52.8" x14ac:dyDescent="0.25">
      <c r="A427" s="16" t="s">
        <v>104</v>
      </c>
      <c r="B427" s="16" t="s">
        <v>104</v>
      </c>
      <c r="C427" s="135" t="s">
        <v>454</v>
      </c>
      <c r="D427" s="16"/>
      <c r="E427" s="100" t="s">
        <v>204</v>
      </c>
      <c r="F427" s="39">
        <f>F428</f>
        <v>6.6</v>
      </c>
      <c r="G427" s="39">
        <f>G428</f>
        <v>6.6</v>
      </c>
      <c r="H427" s="39">
        <f>H428</f>
        <v>6.6</v>
      </c>
    </row>
    <row r="428" spans="1:8" ht="39.6" x14ac:dyDescent="0.25">
      <c r="A428" s="16" t="s">
        <v>104</v>
      </c>
      <c r="B428" s="16" t="s">
        <v>104</v>
      </c>
      <c r="C428" s="135" t="s">
        <v>454</v>
      </c>
      <c r="D428" s="82" t="s">
        <v>209</v>
      </c>
      <c r="E428" s="98" t="s">
        <v>210</v>
      </c>
      <c r="F428" s="41">
        <v>6.6</v>
      </c>
      <c r="G428" s="41">
        <v>6.6</v>
      </c>
      <c r="H428" s="41">
        <v>6.6</v>
      </c>
    </row>
    <row r="429" spans="1:8" ht="26.4" x14ac:dyDescent="0.25">
      <c r="A429" s="16" t="s">
        <v>104</v>
      </c>
      <c r="B429" s="16" t="s">
        <v>104</v>
      </c>
      <c r="C429" s="135" t="s">
        <v>455</v>
      </c>
      <c r="D429" s="16"/>
      <c r="E429" s="98" t="s">
        <v>176</v>
      </c>
      <c r="F429" s="41">
        <f>F430</f>
        <v>289.60000000000002</v>
      </c>
      <c r="G429" s="41">
        <f>G430</f>
        <v>289.60000000000002</v>
      </c>
      <c r="H429" s="41">
        <f>H430</f>
        <v>289.60000000000002</v>
      </c>
    </row>
    <row r="430" spans="1:8" ht="39.6" x14ac:dyDescent="0.25">
      <c r="A430" s="16" t="s">
        <v>104</v>
      </c>
      <c r="B430" s="16" t="s">
        <v>104</v>
      </c>
      <c r="C430" s="135" t="s">
        <v>455</v>
      </c>
      <c r="D430" s="82" t="s">
        <v>209</v>
      </c>
      <c r="E430" s="98" t="s">
        <v>210</v>
      </c>
      <c r="F430" s="41">
        <v>289.60000000000002</v>
      </c>
      <c r="G430" s="41">
        <v>289.60000000000002</v>
      </c>
      <c r="H430" s="41">
        <v>289.60000000000002</v>
      </c>
    </row>
    <row r="431" spans="1:8" ht="66" x14ac:dyDescent="0.25">
      <c r="A431" s="16" t="s">
        <v>104</v>
      </c>
      <c r="B431" s="16" t="s">
        <v>104</v>
      </c>
      <c r="C431" s="135" t="s">
        <v>456</v>
      </c>
      <c r="D431" s="16"/>
      <c r="E431" s="98" t="s">
        <v>77</v>
      </c>
      <c r="F431" s="41">
        <f>F432</f>
        <v>15</v>
      </c>
      <c r="G431" s="41">
        <f>G432</f>
        <v>15</v>
      </c>
      <c r="H431" s="41">
        <f>H432</f>
        <v>15</v>
      </c>
    </row>
    <row r="432" spans="1:8" ht="39.6" x14ac:dyDescent="0.25">
      <c r="A432" s="16" t="s">
        <v>104</v>
      </c>
      <c r="B432" s="16" t="s">
        <v>104</v>
      </c>
      <c r="C432" s="135" t="s">
        <v>456</v>
      </c>
      <c r="D432" s="82" t="s">
        <v>209</v>
      </c>
      <c r="E432" s="98" t="s">
        <v>210</v>
      </c>
      <c r="F432" s="41">
        <v>15</v>
      </c>
      <c r="G432" s="41">
        <v>15</v>
      </c>
      <c r="H432" s="41">
        <v>15</v>
      </c>
    </row>
    <row r="433" spans="1:8" x14ac:dyDescent="0.25">
      <c r="A433" s="16" t="s">
        <v>104</v>
      </c>
      <c r="B433" s="16" t="s">
        <v>104</v>
      </c>
      <c r="C433" s="135" t="s">
        <v>457</v>
      </c>
      <c r="D433" s="82"/>
      <c r="E433" s="54" t="s">
        <v>374</v>
      </c>
      <c r="F433" s="41">
        <f>F434</f>
        <v>50</v>
      </c>
      <c r="G433" s="41">
        <f>G434</f>
        <v>50</v>
      </c>
      <c r="H433" s="41">
        <f>H434</f>
        <v>50</v>
      </c>
    </row>
    <row r="434" spans="1:8" ht="39.6" x14ac:dyDescent="0.25">
      <c r="A434" s="16" t="s">
        <v>104</v>
      </c>
      <c r="B434" s="16" t="s">
        <v>104</v>
      </c>
      <c r="C434" s="135" t="s">
        <v>457</v>
      </c>
      <c r="D434" s="82" t="s">
        <v>209</v>
      </c>
      <c r="E434" s="98" t="s">
        <v>210</v>
      </c>
      <c r="F434" s="41">
        <v>50</v>
      </c>
      <c r="G434" s="41">
        <v>50</v>
      </c>
      <c r="H434" s="41">
        <v>50</v>
      </c>
    </row>
    <row r="435" spans="1:8" ht="42.75" customHeight="1" x14ac:dyDescent="0.25">
      <c r="A435" s="16" t="s">
        <v>104</v>
      </c>
      <c r="B435" s="16" t="s">
        <v>104</v>
      </c>
      <c r="C435" s="74">
        <v>230221100</v>
      </c>
      <c r="D435" s="16"/>
      <c r="E435" s="98" t="s">
        <v>0</v>
      </c>
      <c r="F435" s="41">
        <f t="shared" ref="F435:H435" si="99">F436</f>
        <v>10339.799999999999</v>
      </c>
      <c r="G435" s="41">
        <f t="shared" si="99"/>
        <v>7316.2</v>
      </c>
      <c r="H435" s="41">
        <f t="shared" si="99"/>
        <v>7316.2</v>
      </c>
    </row>
    <row r="436" spans="1:8" x14ac:dyDescent="0.25">
      <c r="A436" s="16" t="s">
        <v>104</v>
      </c>
      <c r="B436" s="16" t="s">
        <v>104</v>
      </c>
      <c r="C436" s="74">
        <v>230221100</v>
      </c>
      <c r="D436" s="82" t="s">
        <v>223</v>
      </c>
      <c r="E436" s="98" t="s">
        <v>222</v>
      </c>
      <c r="F436" s="41">
        <v>10339.799999999999</v>
      </c>
      <c r="G436" s="41">
        <v>7316.2</v>
      </c>
      <c r="H436" s="41">
        <v>7316.2</v>
      </c>
    </row>
    <row r="437" spans="1:8" ht="57.75" customHeight="1" x14ac:dyDescent="0.25">
      <c r="A437" s="16" t="s">
        <v>104</v>
      </c>
      <c r="B437" s="16" t="s">
        <v>104</v>
      </c>
      <c r="C437" s="74">
        <v>230321210</v>
      </c>
      <c r="D437" s="82"/>
      <c r="E437" s="98" t="s">
        <v>458</v>
      </c>
      <c r="F437" s="41">
        <f t="shared" ref="F437:H437" si="100">F438</f>
        <v>90</v>
      </c>
      <c r="G437" s="41">
        <f t="shared" si="100"/>
        <v>0</v>
      </c>
      <c r="H437" s="41">
        <f t="shared" si="100"/>
        <v>0</v>
      </c>
    </row>
    <row r="438" spans="1:8" x14ac:dyDescent="0.25">
      <c r="A438" s="82" t="s">
        <v>104</v>
      </c>
      <c r="B438" s="82" t="s">
        <v>104</v>
      </c>
      <c r="C438" s="74">
        <v>230321210</v>
      </c>
      <c r="D438" s="21" t="s">
        <v>223</v>
      </c>
      <c r="E438" s="98" t="s">
        <v>222</v>
      </c>
      <c r="F438" s="41">
        <v>90</v>
      </c>
      <c r="G438" s="41">
        <v>0</v>
      </c>
      <c r="H438" s="41">
        <v>0</v>
      </c>
    </row>
    <row r="439" spans="1:8" s="231" customFormat="1" ht="51" customHeight="1" x14ac:dyDescent="0.25">
      <c r="A439" s="16" t="s">
        <v>104</v>
      </c>
      <c r="B439" s="16" t="s">
        <v>104</v>
      </c>
      <c r="C439" s="74">
        <v>230321220</v>
      </c>
      <c r="D439" s="21"/>
      <c r="E439" s="98" t="s">
        <v>782</v>
      </c>
      <c r="F439" s="41">
        <f>F440</f>
        <v>474</v>
      </c>
      <c r="G439" s="41">
        <f t="shared" ref="G439:H439" si="101">G440</f>
        <v>0</v>
      </c>
      <c r="H439" s="41">
        <f t="shared" si="101"/>
        <v>0</v>
      </c>
    </row>
    <row r="440" spans="1:8" s="231" customFormat="1" x14ac:dyDescent="0.25">
      <c r="A440" s="82" t="s">
        <v>104</v>
      </c>
      <c r="B440" s="82" t="s">
        <v>104</v>
      </c>
      <c r="C440" s="74">
        <v>230321220</v>
      </c>
      <c r="D440" s="21" t="s">
        <v>223</v>
      </c>
      <c r="E440" s="98" t="s">
        <v>222</v>
      </c>
      <c r="F440" s="41">
        <v>474</v>
      </c>
      <c r="G440" s="41">
        <v>0</v>
      </c>
      <c r="H440" s="41">
        <v>0</v>
      </c>
    </row>
    <row r="441" spans="1:8" ht="92.4" x14ac:dyDescent="0.25">
      <c r="A441" s="5" t="s">
        <v>104</v>
      </c>
      <c r="B441" s="5" t="s">
        <v>104</v>
      </c>
      <c r="C441" s="73" t="s">
        <v>71</v>
      </c>
      <c r="D441" s="16"/>
      <c r="E441" s="53" t="s">
        <v>588</v>
      </c>
      <c r="F441" s="96">
        <f>F442+F447</f>
        <v>80</v>
      </c>
      <c r="G441" s="96">
        <f t="shared" ref="G441:H441" si="102">G442+G447</f>
        <v>50</v>
      </c>
      <c r="H441" s="96">
        <f t="shared" si="102"/>
        <v>50</v>
      </c>
    </row>
    <row r="442" spans="1:8" ht="79.2" x14ac:dyDescent="0.25">
      <c r="A442" s="47" t="s">
        <v>104</v>
      </c>
      <c r="B442" s="47" t="s">
        <v>104</v>
      </c>
      <c r="C442" s="52" t="s">
        <v>518</v>
      </c>
      <c r="D442" s="16"/>
      <c r="E442" s="48" t="s">
        <v>177</v>
      </c>
      <c r="F442" s="93">
        <f>F443+F445</f>
        <v>40</v>
      </c>
      <c r="G442" s="93">
        <f t="shared" ref="G442:H442" si="103">G443+G445</f>
        <v>50</v>
      </c>
      <c r="H442" s="93">
        <f t="shared" si="103"/>
        <v>50</v>
      </c>
    </row>
    <row r="443" spans="1:8" ht="105.6" x14ac:dyDescent="0.25">
      <c r="A443" s="16" t="s">
        <v>104</v>
      </c>
      <c r="B443" s="16" t="s">
        <v>104</v>
      </c>
      <c r="C443" s="74">
        <v>1020123085</v>
      </c>
      <c r="D443" s="16"/>
      <c r="E443" s="98" t="s">
        <v>178</v>
      </c>
      <c r="F443" s="41">
        <f>F444</f>
        <v>5</v>
      </c>
      <c r="G443" s="41">
        <f>G444</f>
        <v>5</v>
      </c>
      <c r="H443" s="41">
        <f>H444</f>
        <v>5</v>
      </c>
    </row>
    <row r="444" spans="1:8" ht="39.6" x14ac:dyDescent="0.25">
      <c r="A444" s="16" t="s">
        <v>104</v>
      </c>
      <c r="B444" s="16" t="s">
        <v>104</v>
      </c>
      <c r="C444" s="74">
        <v>1020123085</v>
      </c>
      <c r="D444" s="82" t="s">
        <v>209</v>
      </c>
      <c r="E444" s="98" t="s">
        <v>210</v>
      </c>
      <c r="F444" s="41">
        <v>5</v>
      </c>
      <c r="G444" s="41">
        <v>5</v>
      </c>
      <c r="H444" s="41">
        <v>5</v>
      </c>
    </row>
    <row r="445" spans="1:8" x14ac:dyDescent="0.25">
      <c r="A445" s="16" t="s">
        <v>104</v>
      </c>
      <c r="B445" s="16" t="s">
        <v>104</v>
      </c>
      <c r="C445" s="74">
        <v>1020123086</v>
      </c>
      <c r="D445" s="16"/>
      <c r="E445" s="98" t="s">
        <v>179</v>
      </c>
      <c r="F445" s="41">
        <f>F446</f>
        <v>35</v>
      </c>
      <c r="G445" s="41">
        <f>G446</f>
        <v>45</v>
      </c>
      <c r="H445" s="41">
        <f>H446</f>
        <v>45</v>
      </c>
    </row>
    <row r="446" spans="1:8" ht="39.6" x14ac:dyDescent="0.25">
      <c r="A446" s="16" t="s">
        <v>104</v>
      </c>
      <c r="B446" s="16" t="s">
        <v>104</v>
      </c>
      <c r="C446" s="74">
        <v>1020123086</v>
      </c>
      <c r="D446" s="82" t="s">
        <v>209</v>
      </c>
      <c r="E446" s="98" t="s">
        <v>210</v>
      </c>
      <c r="F446" s="41">
        <v>35</v>
      </c>
      <c r="G446" s="41">
        <v>45</v>
      </c>
      <c r="H446" s="41">
        <v>45</v>
      </c>
    </row>
    <row r="447" spans="1:8" ht="52.8" x14ac:dyDescent="0.25">
      <c r="A447" s="47" t="s">
        <v>104</v>
      </c>
      <c r="B447" s="47" t="s">
        <v>104</v>
      </c>
      <c r="C447" s="52" t="s">
        <v>619</v>
      </c>
      <c r="D447" s="82"/>
      <c r="E447" s="98" t="s">
        <v>636</v>
      </c>
      <c r="F447" s="41">
        <f>F448</f>
        <v>40</v>
      </c>
      <c r="G447" s="41">
        <f t="shared" ref="G447:H447" si="104">G448</f>
        <v>0</v>
      </c>
      <c r="H447" s="41">
        <f t="shared" si="104"/>
        <v>0</v>
      </c>
    </row>
    <row r="448" spans="1:8" ht="39.6" x14ac:dyDescent="0.25">
      <c r="A448" s="16" t="s">
        <v>104</v>
      </c>
      <c r="B448" s="16" t="s">
        <v>104</v>
      </c>
      <c r="C448" s="74">
        <v>1030323090</v>
      </c>
      <c r="D448" s="82"/>
      <c r="E448" s="98" t="s">
        <v>620</v>
      </c>
      <c r="F448" s="41">
        <f>F449</f>
        <v>40</v>
      </c>
      <c r="G448" s="41">
        <f t="shared" ref="G448:H448" si="105">G449</f>
        <v>0</v>
      </c>
      <c r="H448" s="41">
        <f t="shared" si="105"/>
        <v>0</v>
      </c>
    </row>
    <row r="449" spans="1:10" ht="39.6" x14ac:dyDescent="0.25">
      <c r="A449" s="16" t="s">
        <v>104</v>
      </c>
      <c r="B449" s="16" t="s">
        <v>104</v>
      </c>
      <c r="C449" s="74">
        <v>1030323090</v>
      </c>
      <c r="D449" s="82" t="s">
        <v>209</v>
      </c>
      <c r="E449" s="98" t="s">
        <v>210</v>
      </c>
      <c r="F449" s="41">
        <v>40</v>
      </c>
      <c r="G449" s="41">
        <v>0</v>
      </c>
      <c r="H449" s="41">
        <v>0</v>
      </c>
    </row>
    <row r="450" spans="1:10" ht="27" x14ac:dyDescent="0.3">
      <c r="A450" s="35" t="s">
        <v>104</v>
      </c>
      <c r="B450" s="35" t="s">
        <v>99</v>
      </c>
      <c r="C450" s="35"/>
      <c r="D450" s="35"/>
      <c r="E450" s="46" t="s">
        <v>109</v>
      </c>
      <c r="F450" s="42">
        <f t="shared" ref="F450:H450" si="106">F451</f>
        <v>15800.599999999999</v>
      </c>
      <c r="G450" s="42">
        <f t="shared" si="106"/>
        <v>15800.599999999999</v>
      </c>
      <c r="H450" s="42">
        <f t="shared" si="106"/>
        <v>15800.599999999999</v>
      </c>
    </row>
    <row r="451" spans="1:10" s="20" customFormat="1" ht="79.8" x14ac:dyDescent="0.3">
      <c r="A451" s="16" t="s">
        <v>104</v>
      </c>
      <c r="B451" s="16" t="s">
        <v>99</v>
      </c>
      <c r="C451" s="21" t="s">
        <v>73</v>
      </c>
      <c r="D451" s="35"/>
      <c r="E451" s="64" t="s">
        <v>577</v>
      </c>
      <c r="F451" s="62">
        <f>F452+F461+F477</f>
        <v>15800.599999999999</v>
      </c>
      <c r="G451" s="62">
        <f>G452+G461+G477</f>
        <v>15800.599999999999</v>
      </c>
      <c r="H451" s="62">
        <f>H452+H461+H477</f>
        <v>15800.599999999999</v>
      </c>
    </row>
    <row r="452" spans="1:10" s="20" customFormat="1" ht="42" customHeight="1" x14ac:dyDescent="0.25">
      <c r="A452" s="16" t="s">
        <v>104</v>
      </c>
      <c r="B452" s="16" t="s">
        <v>99</v>
      </c>
      <c r="C452" s="52" t="s">
        <v>75</v>
      </c>
      <c r="D452" s="21"/>
      <c r="E452" s="46" t="s">
        <v>565</v>
      </c>
      <c r="F452" s="58">
        <f>F453+F455+F458</f>
        <v>5708.7999999999993</v>
      </c>
      <c r="G452" s="58">
        <f t="shared" ref="G452:H452" si="107">G453+G455+G458</f>
        <v>5708.7999999999993</v>
      </c>
      <c r="H452" s="58">
        <f t="shared" si="107"/>
        <v>5708.7999999999993</v>
      </c>
    </row>
    <row r="453" spans="1:10" s="20" customFormat="1" ht="21" customHeight="1" x14ac:dyDescent="0.25">
      <c r="A453" s="16" t="s">
        <v>104</v>
      </c>
      <c r="B453" s="16" t="s">
        <v>99</v>
      </c>
      <c r="C453" s="57" t="s">
        <v>409</v>
      </c>
      <c r="D453" s="21"/>
      <c r="E453" s="98" t="s">
        <v>45</v>
      </c>
      <c r="F453" s="41">
        <f>F454</f>
        <v>3042.5</v>
      </c>
      <c r="G453" s="41">
        <f>G454</f>
        <v>3042.5</v>
      </c>
      <c r="H453" s="41">
        <f>H454</f>
        <v>3042.5</v>
      </c>
    </row>
    <row r="454" spans="1:10" s="20" customFormat="1" ht="19.5" customHeight="1" x14ac:dyDescent="0.25">
      <c r="A454" s="16" t="s">
        <v>104</v>
      </c>
      <c r="B454" s="16" t="s">
        <v>99</v>
      </c>
      <c r="C454" s="57" t="s">
        <v>409</v>
      </c>
      <c r="D454" s="21" t="s">
        <v>223</v>
      </c>
      <c r="E454" s="98" t="s">
        <v>222</v>
      </c>
      <c r="F454" s="41">
        <v>3042.5</v>
      </c>
      <c r="G454" s="41">
        <v>3042.5</v>
      </c>
      <c r="H454" s="41">
        <v>3042.5</v>
      </c>
    </row>
    <row r="455" spans="1:10" s="20" customFormat="1" ht="42" customHeight="1" x14ac:dyDescent="0.25">
      <c r="A455" s="16" t="s">
        <v>104</v>
      </c>
      <c r="B455" s="16" t="s">
        <v>99</v>
      </c>
      <c r="C455" s="57" t="s">
        <v>411</v>
      </c>
      <c r="D455" s="21"/>
      <c r="E455" s="98" t="s">
        <v>410</v>
      </c>
      <c r="F455" s="41">
        <f>SUM(F456:F457)</f>
        <v>2450.4</v>
      </c>
      <c r="G455" s="41">
        <f>SUM(G456:G457)</f>
        <v>2450.4</v>
      </c>
      <c r="H455" s="41">
        <f>SUM(H456:H457)</f>
        <v>2450.4</v>
      </c>
      <c r="J455" s="229"/>
    </row>
    <row r="456" spans="1:10" s="20" customFormat="1" ht="15.75" customHeight="1" x14ac:dyDescent="0.25">
      <c r="A456" s="16" t="s">
        <v>104</v>
      </c>
      <c r="B456" s="16" t="s">
        <v>99</v>
      </c>
      <c r="C456" s="57" t="s">
        <v>411</v>
      </c>
      <c r="D456" s="21" t="s">
        <v>223</v>
      </c>
      <c r="E456" s="98" t="s">
        <v>222</v>
      </c>
      <c r="F456" s="39">
        <v>2250.4</v>
      </c>
      <c r="G456" s="39">
        <v>2250.4</v>
      </c>
      <c r="H456" s="39">
        <v>2250.4</v>
      </c>
    </row>
    <row r="457" spans="1:10" s="20" customFormat="1" ht="63.75" customHeight="1" x14ac:dyDescent="0.25">
      <c r="A457" s="16" t="s">
        <v>104</v>
      </c>
      <c r="B457" s="16" t="s">
        <v>104</v>
      </c>
      <c r="C457" s="57" t="s">
        <v>411</v>
      </c>
      <c r="D457" s="16" t="s">
        <v>12</v>
      </c>
      <c r="E457" s="98" t="s">
        <v>364</v>
      </c>
      <c r="F457" s="41">
        <v>200</v>
      </c>
      <c r="G457" s="41">
        <v>200</v>
      </c>
      <c r="H457" s="41">
        <v>200</v>
      </c>
    </row>
    <row r="458" spans="1:10" s="20" customFormat="1" ht="39.6" x14ac:dyDescent="0.25">
      <c r="A458" s="16" t="s">
        <v>104</v>
      </c>
      <c r="B458" s="16" t="s">
        <v>99</v>
      </c>
      <c r="C458" s="57" t="s">
        <v>561</v>
      </c>
      <c r="D458" s="21"/>
      <c r="E458" s="98" t="s">
        <v>133</v>
      </c>
      <c r="F458" s="41">
        <f>SUM(F459:F460)</f>
        <v>215.9</v>
      </c>
      <c r="G458" s="41">
        <f>SUM(G459:G460)</f>
        <v>215.9</v>
      </c>
      <c r="H458" s="41">
        <f>SUM(H459:H460)</f>
        <v>215.9</v>
      </c>
    </row>
    <row r="459" spans="1:10" s="20" customFormat="1" ht="26.4" x14ac:dyDescent="0.25">
      <c r="A459" s="16" t="s">
        <v>104</v>
      </c>
      <c r="B459" s="16" t="s">
        <v>99</v>
      </c>
      <c r="C459" s="57" t="s">
        <v>561</v>
      </c>
      <c r="D459" s="82" t="s">
        <v>64</v>
      </c>
      <c r="E459" s="55" t="s">
        <v>129</v>
      </c>
      <c r="F459" s="41">
        <v>88.5</v>
      </c>
      <c r="G459" s="41">
        <v>88.5</v>
      </c>
      <c r="H459" s="41">
        <v>88.5</v>
      </c>
    </row>
    <row r="460" spans="1:10" s="20" customFormat="1" ht="39.6" x14ac:dyDescent="0.25">
      <c r="A460" s="16" t="s">
        <v>104</v>
      </c>
      <c r="B460" s="16" t="s">
        <v>99</v>
      </c>
      <c r="C460" s="57" t="s">
        <v>561</v>
      </c>
      <c r="D460" s="82" t="s">
        <v>209</v>
      </c>
      <c r="E460" s="98" t="s">
        <v>210</v>
      </c>
      <c r="F460" s="41">
        <v>127.4</v>
      </c>
      <c r="G460" s="41">
        <v>127.4</v>
      </c>
      <c r="H460" s="41">
        <v>127.4</v>
      </c>
    </row>
    <row r="461" spans="1:10" s="20" customFormat="1" ht="24.75" customHeight="1" x14ac:dyDescent="0.25">
      <c r="A461" s="16" t="s">
        <v>104</v>
      </c>
      <c r="B461" s="16" t="s">
        <v>99</v>
      </c>
      <c r="C461" s="52" t="s">
        <v>429</v>
      </c>
      <c r="D461" s="82"/>
      <c r="E461" s="46" t="s">
        <v>428</v>
      </c>
      <c r="F461" s="41">
        <f>F462+F464+F466+F468+F470+F473+F475</f>
        <v>1346.6</v>
      </c>
      <c r="G461" s="41">
        <f t="shared" ref="G461:H461" si="108">G462+G464+G466+G468+G470+G473+G475</f>
        <v>1346.6</v>
      </c>
      <c r="H461" s="41">
        <f t="shared" si="108"/>
        <v>1346.6</v>
      </c>
    </row>
    <row r="462" spans="1:10" s="20" customFormat="1" ht="52.8" x14ac:dyDescent="0.25">
      <c r="A462" s="16" t="s">
        <v>104</v>
      </c>
      <c r="B462" s="16" t="s">
        <v>99</v>
      </c>
      <c r="C462" s="21" t="s">
        <v>562</v>
      </c>
      <c r="D462" s="16"/>
      <c r="E462" s="97" t="s">
        <v>431</v>
      </c>
      <c r="F462" s="39">
        <f>F463</f>
        <v>141.69999999999999</v>
      </c>
      <c r="G462" s="39">
        <f>G463</f>
        <v>141.69999999999999</v>
      </c>
      <c r="H462" s="39">
        <f>H463</f>
        <v>141.69999999999999</v>
      </c>
    </row>
    <row r="463" spans="1:10" s="20" customFormat="1" ht="13.8" x14ac:dyDescent="0.25">
      <c r="A463" s="16" t="s">
        <v>104</v>
      </c>
      <c r="B463" s="16" t="s">
        <v>99</v>
      </c>
      <c r="C463" s="21" t="s">
        <v>562</v>
      </c>
      <c r="D463" s="82" t="s">
        <v>354</v>
      </c>
      <c r="E463" s="98" t="s">
        <v>355</v>
      </c>
      <c r="F463" s="41">
        <v>141.69999999999999</v>
      </c>
      <c r="G463" s="41">
        <v>141.69999999999999</v>
      </c>
      <c r="H463" s="41">
        <v>141.69999999999999</v>
      </c>
    </row>
    <row r="464" spans="1:10" s="20" customFormat="1" ht="39.6" x14ac:dyDescent="0.25">
      <c r="A464" s="16" t="s">
        <v>104</v>
      </c>
      <c r="B464" s="16" t="s">
        <v>99</v>
      </c>
      <c r="C464" s="57" t="s">
        <v>563</v>
      </c>
      <c r="D464" s="16"/>
      <c r="E464" s="98" t="s">
        <v>49</v>
      </c>
      <c r="F464" s="41">
        <f>F465</f>
        <v>112.2</v>
      </c>
      <c r="G464" s="41">
        <f>G465</f>
        <v>112.2</v>
      </c>
      <c r="H464" s="41">
        <f>H465</f>
        <v>112.2</v>
      </c>
    </row>
    <row r="465" spans="1:10" s="20" customFormat="1" ht="39.6" x14ac:dyDescent="0.25">
      <c r="A465" s="16" t="s">
        <v>104</v>
      </c>
      <c r="B465" s="16" t="s">
        <v>99</v>
      </c>
      <c r="C465" s="57" t="s">
        <v>563</v>
      </c>
      <c r="D465" s="82" t="s">
        <v>209</v>
      </c>
      <c r="E465" s="98" t="s">
        <v>210</v>
      </c>
      <c r="F465" s="41">
        <v>112.2</v>
      </c>
      <c r="G465" s="41">
        <v>112.2</v>
      </c>
      <c r="H465" s="41">
        <v>112.2</v>
      </c>
    </row>
    <row r="466" spans="1:10" s="20" customFormat="1" ht="39.6" x14ac:dyDescent="0.25">
      <c r="A466" s="16" t="s">
        <v>104</v>
      </c>
      <c r="B466" s="16" t="s">
        <v>99</v>
      </c>
      <c r="C466" s="57" t="s">
        <v>560</v>
      </c>
      <c r="D466" s="16"/>
      <c r="E466" s="54" t="s">
        <v>515</v>
      </c>
      <c r="F466" s="94">
        <f>F467</f>
        <v>75</v>
      </c>
      <c r="G466" s="94">
        <f>G467</f>
        <v>75</v>
      </c>
      <c r="H466" s="94">
        <f>H467</f>
        <v>75</v>
      </c>
    </row>
    <row r="467" spans="1:10" s="20" customFormat="1" ht="13.8" x14ac:dyDescent="0.25">
      <c r="A467" s="16" t="s">
        <v>104</v>
      </c>
      <c r="B467" s="16" t="s">
        <v>99</v>
      </c>
      <c r="C467" s="57" t="s">
        <v>560</v>
      </c>
      <c r="D467" s="21" t="s">
        <v>223</v>
      </c>
      <c r="E467" s="98" t="s">
        <v>222</v>
      </c>
      <c r="F467" s="94">
        <v>75</v>
      </c>
      <c r="G467" s="94">
        <v>75</v>
      </c>
      <c r="H467" s="94">
        <v>75</v>
      </c>
    </row>
    <row r="468" spans="1:10" s="20" customFormat="1" ht="66" x14ac:dyDescent="0.25">
      <c r="A468" s="16" t="s">
        <v>104</v>
      </c>
      <c r="B468" s="16" t="s">
        <v>99</v>
      </c>
      <c r="C468" s="80">
        <v>140323020</v>
      </c>
      <c r="D468" s="82"/>
      <c r="E468" s="98" t="s">
        <v>132</v>
      </c>
      <c r="F468" s="41">
        <f>F469</f>
        <v>297.60000000000002</v>
      </c>
      <c r="G468" s="41">
        <f>G469</f>
        <v>297.60000000000002</v>
      </c>
      <c r="H468" s="41">
        <f>H469</f>
        <v>297.60000000000002</v>
      </c>
    </row>
    <row r="469" spans="1:10" s="20" customFormat="1" ht="39.6" x14ac:dyDescent="0.25">
      <c r="A469" s="16" t="s">
        <v>104</v>
      </c>
      <c r="B469" s="16" t="s">
        <v>99</v>
      </c>
      <c r="C469" s="80">
        <v>140323020</v>
      </c>
      <c r="D469" s="82" t="s">
        <v>209</v>
      </c>
      <c r="E469" s="98" t="s">
        <v>210</v>
      </c>
      <c r="F469" s="41">
        <v>297.60000000000002</v>
      </c>
      <c r="G469" s="41">
        <v>297.60000000000002</v>
      </c>
      <c r="H469" s="41">
        <v>297.60000000000002</v>
      </c>
    </row>
    <row r="470" spans="1:10" s="20" customFormat="1" ht="90" customHeight="1" x14ac:dyDescent="0.25">
      <c r="A470" s="16" t="s">
        <v>104</v>
      </c>
      <c r="B470" s="16" t="s">
        <v>99</v>
      </c>
      <c r="C470" s="80">
        <v>140323025</v>
      </c>
      <c r="D470" s="82"/>
      <c r="E470" s="98" t="s">
        <v>437</v>
      </c>
      <c r="F470" s="41">
        <f>SUM(F471:F472)</f>
        <v>479.3</v>
      </c>
      <c r="G470" s="41">
        <f t="shared" ref="G470:H470" si="109">SUM(G471:G472)</f>
        <v>479.3</v>
      </c>
      <c r="H470" s="41">
        <f t="shared" si="109"/>
        <v>479.3</v>
      </c>
    </row>
    <row r="471" spans="1:10" s="20" customFormat="1" ht="39.6" x14ac:dyDescent="0.25">
      <c r="A471" s="16" t="s">
        <v>104</v>
      </c>
      <c r="B471" s="16" t="s">
        <v>99</v>
      </c>
      <c r="C471" s="80">
        <v>140323025</v>
      </c>
      <c r="D471" s="82" t="s">
        <v>209</v>
      </c>
      <c r="E471" s="98" t="s">
        <v>210</v>
      </c>
      <c r="F471" s="41">
        <v>444.3</v>
      </c>
      <c r="G471" s="41">
        <v>444.3</v>
      </c>
      <c r="H471" s="41">
        <v>444.3</v>
      </c>
    </row>
    <row r="472" spans="1:10" s="20" customFormat="1" ht="13.8" x14ac:dyDescent="0.25">
      <c r="A472" s="16" t="s">
        <v>104</v>
      </c>
      <c r="B472" s="16" t="s">
        <v>99</v>
      </c>
      <c r="C472" s="80">
        <v>140323025</v>
      </c>
      <c r="D472" s="82" t="s">
        <v>637</v>
      </c>
      <c r="E472" s="98" t="s">
        <v>638</v>
      </c>
      <c r="F472" s="41">
        <v>35</v>
      </c>
      <c r="G472" s="41">
        <v>35</v>
      </c>
      <c r="H472" s="41">
        <v>35</v>
      </c>
    </row>
    <row r="473" spans="1:10" s="20" customFormat="1" ht="66" x14ac:dyDescent="0.25">
      <c r="A473" s="16" t="s">
        <v>104</v>
      </c>
      <c r="B473" s="16" t="s">
        <v>99</v>
      </c>
      <c r="C473" s="80" t="s">
        <v>438</v>
      </c>
      <c r="D473" s="82"/>
      <c r="E473" s="98" t="s">
        <v>439</v>
      </c>
      <c r="F473" s="41">
        <f>F474</f>
        <v>90</v>
      </c>
      <c r="G473" s="41">
        <f>G474</f>
        <v>90</v>
      </c>
      <c r="H473" s="41">
        <f>H474</f>
        <v>90</v>
      </c>
    </row>
    <row r="474" spans="1:10" s="20" customFormat="1" ht="39.6" x14ac:dyDescent="0.25">
      <c r="A474" s="16" t="s">
        <v>104</v>
      </c>
      <c r="B474" s="16" t="s">
        <v>99</v>
      </c>
      <c r="C474" s="80" t="s">
        <v>438</v>
      </c>
      <c r="D474" s="82" t="s">
        <v>209</v>
      </c>
      <c r="E474" s="98" t="s">
        <v>210</v>
      </c>
      <c r="F474" s="41">
        <v>90</v>
      </c>
      <c r="G474" s="41">
        <v>90</v>
      </c>
      <c r="H474" s="41">
        <v>90</v>
      </c>
      <c r="J474" s="229"/>
    </row>
    <row r="475" spans="1:10" s="36" customFormat="1" ht="39.6" x14ac:dyDescent="0.25">
      <c r="A475" s="16" t="s">
        <v>104</v>
      </c>
      <c r="B475" s="16" t="s">
        <v>99</v>
      </c>
      <c r="C475" s="80">
        <v>140311080</v>
      </c>
      <c r="D475" s="82"/>
      <c r="E475" s="98" t="s">
        <v>440</v>
      </c>
      <c r="F475" s="41">
        <f>F476</f>
        <v>150.80000000000001</v>
      </c>
      <c r="G475" s="41">
        <f>G476</f>
        <v>150.80000000000001</v>
      </c>
      <c r="H475" s="41">
        <f>H476</f>
        <v>150.80000000000001</v>
      </c>
    </row>
    <row r="476" spans="1:10" ht="39.6" x14ac:dyDescent="0.25">
      <c r="A476" s="16" t="s">
        <v>104</v>
      </c>
      <c r="B476" s="16" t="s">
        <v>99</v>
      </c>
      <c r="C476" s="80">
        <v>140311080</v>
      </c>
      <c r="D476" s="82" t="s">
        <v>209</v>
      </c>
      <c r="E476" s="98" t="s">
        <v>210</v>
      </c>
      <c r="F476" s="39">
        <v>150.80000000000001</v>
      </c>
      <c r="G476" s="39">
        <v>150.80000000000001</v>
      </c>
      <c r="H476" s="39">
        <v>150.80000000000001</v>
      </c>
    </row>
    <row r="477" spans="1:10" x14ac:dyDescent="0.25">
      <c r="A477" s="16" t="s">
        <v>104</v>
      </c>
      <c r="B477" s="16" t="s">
        <v>99</v>
      </c>
      <c r="C477" s="52" t="s">
        <v>76</v>
      </c>
      <c r="D477" s="16"/>
      <c r="E477" s="66" t="s">
        <v>46</v>
      </c>
      <c r="F477" s="93">
        <f>F478</f>
        <v>8745.1999999999989</v>
      </c>
      <c r="G477" s="93">
        <f>G478</f>
        <v>8745.1999999999989</v>
      </c>
      <c r="H477" s="93">
        <f>H478</f>
        <v>8745.1999999999989</v>
      </c>
    </row>
    <row r="478" spans="1:10" ht="66" x14ac:dyDescent="0.25">
      <c r="A478" s="16" t="s">
        <v>104</v>
      </c>
      <c r="B478" s="16" t="s">
        <v>99</v>
      </c>
      <c r="C478" s="80">
        <v>190022200</v>
      </c>
      <c r="D478" s="82"/>
      <c r="E478" s="98" t="s">
        <v>441</v>
      </c>
      <c r="F478" s="41">
        <f>SUM(F479:F480)</f>
        <v>8745.1999999999989</v>
      </c>
      <c r="G478" s="41">
        <f>SUM(G479:G480)</f>
        <v>8745.1999999999989</v>
      </c>
      <c r="H478" s="41">
        <f>SUM(H479:H480)</f>
        <v>8745.1999999999989</v>
      </c>
    </row>
    <row r="479" spans="1:10" ht="39.6" x14ac:dyDescent="0.25">
      <c r="A479" s="16" t="s">
        <v>104</v>
      </c>
      <c r="B479" s="16" t="s">
        <v>99</v>
      </c>
      <c r="C479" s="80">
        <v>190022200</v>
      </c>
      <c r="D479" s="16" t="s">
        <v>62</v>
      </c>
      <c r="E479" s="55" t="s">
        <v>63</v>
      </c>
      <c r="F479" s="41">
        <v>8258.2999999999993</v>
      </c>
      <c r="G479" s="41">
        <v>8258.2999999999993</v>
      </c>
      <c r="H479" s="41">
        <v>8258.2999999999993</v>
      </c>
    </row>
    <row r="480" spans="1:10" ht="39.6" x14ac:dyDescent="0.25">
      <c r="A480" s="16" t="s">
        <v>104</v>
      </c>
      <c r="B480" s="16" t="s">
        <v>99</v>
      </c>
      <c r="C480" s="80">
        <v>190022200</v>
      </c>
      <c r="D480" s="82" t="s">
        <v>209</v>
      </c>
      <c r="E480" s="98" t="s">
        <v>210</v>
      </c>
      <c r="F480" s="41">
        <v>486.9</v>
      </c>
      <c r="G480" s="41">
        <v>486.9</v>
      </c>
      <c r="H480" s="41">
        <v>486.9</v>
      </c>
    </row>
    <row r="481" spans="1:12" ht="15.6" x14ac:dyDescent="0.3">
      <c r="A481" s="4" t="s">
        <v>101</v>
      </c>
      <c r="B481" s="3"/>
      <c r="C481" s="3"/>
      <c r="D481" s="3"/>
      <c r="E481" s="49" t="s">
        <v>20</v>
      </c>
      <c r="F481" s="92">
        <f>F482+F507</f>
        <v>83030.7</v>
      </c>
      <c r="G481" s="92">
        <f>G482+G507</f>
        <v>79728.3</v>
      </c>
      <c r="H481" s="92">
        <f>H482+H507</f>
        <v>80928.3</v>
      </c>
    </row>
    <row r="482" spans="1:12" s="37" customFormat="1" ht="14.4" x14ac:dyDescent="0.3">
      <c r="A482" s="35" t="s">
        <v>101</v>
      </c>
      <c r="B482" s="35" t="s">
        <v>88</v>
      </c>
      <c r="C482" s="35"/>
      <c r="D482" s="35"/>
      <c r="E482" s="45" t="s">
        <v>106</v>
      </c>
      <c r="F482" s="42">
        <f>F483+F502</f>
        <v>79002.2</v>
      </c>
      <c r="G482" s="42">
        <f>G483+G502</f>
        <v>75699.8</v>
      </c>
      <c r="H482" s="42">
        <f>H483+H502</f>
        <v>76899.8</v>
      </c>
    </row>
    <row r="483" spans="1:12" s="37" customFormat="1" ht="93" x14ac:dyDescent="0.3">
      <c r="A483" s="16" t="s">
        <v>101</v>
      </c>
      <c r="B483" s="16" t="s">
        <v>88</v>
      </c>
      <c r="C483" s="73" t="s">
        <v>59</v>
      </c>
      <c r="D483" s="35"/>
      <c r="E483" s="53" t="s">
        <v>578</v>
      </c>
      <c r="F483" s="65">
        <f t="shared" ref="F483:H483" si="110">F484</f>
        <v>78772.2</v>
      </c>
      <c r="G483" s="65">
        <f t="shared" si="110"/>
        <v>75699.8</v>
      </c>
      <c r="H483" s="65">
        <f t="shared" si="110"/>
        <v>76899.8</v>
      </c>
    </row>
    <row r="484" spans="1:12" s="37" customFormat="1" ht="27" x14ac:dyDescent="0.3">
      <c r="A484" s="16" t="s">
        <v>101</v>
      </c>
      <c r="B484" s="16" t="s">
        <v>88</v>
      </c>
      <c r="C484" s="21" t="s">
        <v>60</v>
      </c>
      <c r="D484" s="35"/>
      <c r="E484" s="48" t="s">
        <v>169</v>
      </c>
      <c r="F484" s="58">
        <f>F485+F488+F490+F493+F496+F498+F500</f>
        <v>78772.2</v>
      </c>
      <c r="G484" s="58">
        <f t="shared" ref="G484:H484" si="111">G485+G488+G490+G493+G496+G498+G500</f>
        <v>75699.8</v>
      </c>
      <c r="H484" s="58">
        <f t="shared" si="111"/>
        <v>76899.8</v>
      </c>
    </row>
    <row r="485" spans="1:12" s="37" customFormat="1" ht="27" customHeight="1" x14ac:dyDescent="0.3">
      <c r="A485" s="16" t="s">
        <v>101</v>
      </c>
      <c r="B485" s="16" t="s">
        <v>88</v>
      </c>
      <c r="C485" s="74">
        <v>210122900</v>
      </c>
      <c r="D485" s="16"/>
      <c r="E485" s="99" t="s">
        <v>168</v>
      </c>
      <c r="F485" s="39">
        <f>F486+F487</f>
        <v>11839.7</v>
      </c>
      <c r="G485" s="39">
        <f>G486+G487</f>
        <v>11839.7</v>
      </c>
      <c r="H485" s="39">
        <f>H486+H487</f>
        <v>11839.7</v>
      </c>
    </row>
    <row r="486" spans="1:12" s="37" customFormat="1" ht="26.4" x14ac:dyDescent="0.3">
      <c r="A486" s="16" t="s">
        <v>101</v>
      </c>
      <c r="B486" s="16" t="s">
        <v>88</v>
      </c>
      <c r="C486" s="74">
        <v>210122900</v>
      </c>
      <c r="D486" s="82" t="s">
        <v>64</v>
      </c>
      <c r="E486" s="55" t="s">
        <v>129</v>
      </c>
      <c r="F486" s="39">
        <v>5295.8</v>
      </c>
      <c r="G486" s="39">
        <v>5295.8</v>
      </c>
      <c r="H486" s="39">
        <v>5295.8</v>
      </c>
      <c r="J486" s="149"/>
    </row>
    <row r="487" spans="1:12" s="37" customFormat="1" ht="39.6" x14ac:dyDescent="0.3">
      <c r="A487" s="16" t="s">
        <v>101</v>
      </c>
      <c r="B487" s="16" t="s">
        <v>88</v>
      </c>
      <c r="C487" s="74">
        <v>210122900</v>
      </c>
      <c r="D487" s="82" t="s">
        <v>209</v>
      </c>
      <c r="E487" s="98" t="s">
        <v>210</v>
      </c>
      <c r="F487" s="39">
        <v>6543.9</v>
      </c>
      <c r="G487" s="39">
        <v>6543.9</v>
      </c>
      <c r="H487" s="39">
        <v>6543.9</v>
      </c>
    </row>
    <row r="488" spans="1:12" s="37" customFormat="1" ht="53.4" x14ac:dyDescent="0.3">
      <c r="A488" s="16" t="s">
        <v>101</v>
      </c>
      <c r="B488" s="16" t="s">
        <v>88</v>
      </c>
      <c r="C488" s="74">
        <v>210121100</v>
      </c>
      <c r="D488" s="16"/>
      <c r="E488" s="99" t="s">
        <v>170</v>
      </c>
      <c r="F488" s="39">
        <f>F489</f>
        <v>34169.199999999997</v>
      </c>
      <c r="G488" s="39">
        <f>G489</f>
        <v>31189.9</v>
      </c>
      <c r="H488" s="39">
        <f>H489</f>
        <v>32389.9</v>
      </c>
      <c r="J488" s="149"/>
      <c r="K488" s="149"/>
      <c r="L488" s="149"/>
    </row>
    <row r="489" spans="1:12" s="37" customFormat="1" ht="14.4" x14ac:dyDescent="0.3">
      <c r="A489" s="16" t="s">
        <v>101</v>
      </c>
      <c r="B489" s="16" t="s">
        <v>88</v>
      </c>
      <c r="C489" s="74">
        <v>210121100</v>
      </c>
      <c r="D489" s="21" t="s">
        <v>223</v>
      </c>
      <c r="E489" s="98" t="s">
        <v>222</v>
      </c>
      <c r="F489" s="39">
        <v>34169.199999999997</v>
      </c>
      <c r="G489" s="1">
        <v>31189.9</v>
      </c>
      <c r="H489" s="1">
        <v>32389.9</v>
      </c>
    </row>
    <row r="490" spans="1:12" s="37" customFormat="1" ht="52.8" x14ac:dyDescent="0.3">
      <c r="A490" s="16" t="s">
        <v>101</v>
      </c>
      <c r="B490" s="16" t="s">
        <v>88</v>
      </c>
      <c r="C490" s="74" t="s">
        <v>442</v>
      </c>
      <c r="D490" s="82"/>
      <c r="E490" s="98" t="s">
        <v>312</v>
      </c>
      <c r="F490" s="39">
        <f>SUM(F491:F492)</f>
        <v>327</v>
      </c>
      <c r="G490" s="39">
        <f>SUM(G491:G492)</f>
        <v>327</v>
      </c>
      <c r="H490" s="39">
        <f>SUM(H491:H492)</f>
        <v>327</v>
      </c>
      <c r="J490" s="149"/>
    </row>
    <row r="491" spans="1:12" s="37" customFormat="1" ht="26.4" x14ac:dyDescent="0.3">
      <c r="A491" s="16" t="s">
        <v>101</v>
      </c>
      <c r="B491" s="16" t="s">
        <v>88</v>
      </c>
      <c r="C491" s="74" t="s">
        <v>442</v>
      </c>
      <c r="D491" s="82" t="s">
        <v>64</v>
      </c>
      <c r="E491" s="55" t="s">
        <v>129</v>
      </c>
      <c r="F491" s="39">
        <v>95</v>
      </c>
      <c r="G491" s="39">
        <v>95</v>
      </c>
      <c r="H491" s="39">
        <v>95</v>
      </c>
    </row>
    <row r="492" spans="1:12" s="37" customFormat="1" ht="14.4" x14ac:dyDescent="0.3">
      <c r="A492" s="16" t="s">
        <v>101</v>
      </c>
      <c r="B492" s="16" t="s">
        <v>88</v>
      </c>
      <c r="C492" s="74" t="s">
        <v>442</v>
      </c>
      <c r="D492" s="21" t="s">
        <v>223</v>
      </c>
      <c r="E492" s="98" t="s">
        <v>222</v>
      </c>
      <c r="F492" s="39">
        <v>232</v>
      </c>
      <c r="G492" s="39">
        <v>232</v>
      </c>
      <c r="H492" s="39">
        <v>232</v>
      </c>
    </row>
    <row r="493" spans="1:12" s="37" customFormat="1" ht="52.8" x14ac:dyDescent="0.3">
      <c r="A493" s="16" t="s">
        <v>101</v>
      </c>
      <c r="B493" s="16" t="s">
        <v>88</v>
      </c>
      <c r="C493" s="74">
        <v>210110680</v>
      </c>
      <c r="D493" s="82"/>
      <c r="E493" s="98" t="s">
        <v>350</v>
      </c>
      <c r="F493" s="39">
        <f>SUM(F494:F495)</f>
        <v>32307.199999999997</v>
      </c>
      <c r="G493" s="39">
        <f t="shared" ref="G493:H493" si="112">SUM(G494:G495)</f>
        <v>32307.199999999997</v>
      </c>
      <c r="H493" s="39">
        <f t="shared" si="112"/>
        <v>32307.199999999997</v>
      </c>
      <c r="J493" s="149"/>
    </row>
    <row r="494" spans="1:12" s="37" customFormat="1" ht="26.4" x14ac:dyDescent="0.3">
      <c r="A494" s="16" t="s">
        <v>101</v>
      </c>
      <c r="B494" s="16" t="s">
        <v>88</v>
      </c>
      <c r="C494" s="74">
        <v>210110680</v>
      </c>
      <c r="D494" s="82" t="s">
        <v>64</v>
      </c>
      <c r="E494" s="55" t="s">
        <v>129</v>
      </c>
      <c r="F494" s="39">
        <v>9388.4</v>
      </c>
      <c r="G494" s="39">
        <v>9388.4</v>
      </c>
      <c r="H494" s="39">
        <v>9388.4</v>
      </c>
    </row>
    <row r="495" spans="1:12" s="37" customFormat="1" ht="14.4" x14ac:dyDescent="0.3">
      <c r="A495" s="16" t="s">
        <v>101</v>
      </c>
      <c r="B495" s="16" t="s">
        <v>88</v>
      </c>
      <c r="C495" s="74">
        <v>210110680</v>
      </c>
      <c r="D495" s="21" t="s">
        <v>223</v>
      </c>
      <c r="E495" s="98" t="s">
        <v>222</v>
      </c>
      <c r="F495" s="39">
        <v>22918.799999999999</v>
      </c>
      <c r="G495" s="39">
        <v>22918.799999999999</v>
      </c>
      <c r="H495" s="39">
        <v>22918.799999999999</v>
      </c>
    </row>
    <row r="496" spans="1:12" s="37" customFormat="1" ht="53.4" x14ac:dyDescent="0.3">
      <c r="A496" s="16" t="s">
        <v>101</v>
      </c>
      <c r="B496" s="16" t="s">
        <v>88</v>
      </c>
      <c r="C496" s="125" t="s">
        <v>445</v>
      </c>
      <c r="D496" s="82"/>
      <c r="E496" s="130" t="s">
        <v>365</v>
      </c>
      <c r="F496" s="39">
        <f>F497</f>
        <v>4</v>
      </c>
      <c r="G496" s="39">
        <f>G497</f>
        <v>35</v>
      </c>
      <c r="H496" s="39">
        <f>H497</f>
        <v>35</v>
      </c>
    </row>
    <row r="497" spans="1:8" s="37" customFormat="1" ht="14.4" x14ac:dyDescent="0.3">
      <c r="A497" s="16" t="s">
        <v>101</v>
      </c>
      <c r="B497" s="16" t="s">
        <v>88</v>
      </c>
      <c r="C497" s="125" t="s">
        <v>445</v>
      </c>
      <c r="D497" s="21" t="s">
        <v>223</v>
      </c>
      <c r="E497" s="98" t="s">
        <v>222</v>
      </c>
      <c r="F497" s="39">
        <v>4</v>
      </c>
      <c r="G497" s="39">
        <v>35</v>
      </c>
      <c r="H497" s="39">
        <v>35</v>
      </c>
    </row>
    <row r="498" spans="1:8" s="37" customFormat="1" ht="27" x14ac:dyDescent="0.3">
      <c r="A498" s="16" t="s">
        <v>101</v>
      </c>
      <c r="B498" s="16" t="s">
        <v>88</v>
      </c>
      <c r="C498" s="125" t="s">
        <v>771</v>
      </c>
      <c r="D498" s="21"/>
      <c r="E498" s="124" t="s">
        <v>772</v>
      </c>
      <c r="F498" s="39">
        <f>F499</f>
        <v>125.1</v>
      </c>
      <c r="G498" s="39">
        <f t="shared" ref="G498:H498" si="113">G499</f>
        <v>0</v>
      </c>
      <c r="H498" s="39">
        <f t="shared" si="113"/>
        <v>0</v>
      </c>
    </row>
    <row r="499" spans="1:8" s="37" customFormat="1" ht="14.4" x14ac:dyDescent="0.3">
      <c r="A499" s="16" t="s">
        <v>101</v>
      </c>
      <c r="B499" s="16" t="s">
        <v>88</v>
      </c>
      <c r="C499" s="125" t="s">
        <v>771</v>
      </c>
      <c r="D499" s="21" t="s">
        <v>223</v>
      </c>
      <c r="E499" s="98" t="s">
        <v>222</v>
      </c>
      <c r="F499" s="39">
        <v>125.1</v>
      </c>
      <c r="G499" s="39">
        <v>0</v>
      </c>
      <c r="H499" s="39">
        <v>0</v>
      </c>
    </row>
    <row r="500" spans="1:8" s="154" customFormat="1" ht="66" x14ac:dyDescent="0.3">
      <c r="A500" s="150" t="s">
        <v>101</v>
      </c>
      <c r="B500" s="150" t="s">
        <v>88</v>
      </c>
      <c r="C500" s="151" t="s">
        <v>449</v>
      </c>
      <c r="D500" s="152"/>
      <c r="E500" s="153" t="s">
        <v>448</v>
      </c>
      <c r="F500" s="39">
        <f>F501</f>
        <v>0</v>
      </c>
      <c r="G500" s="39">
        <f t="shared" ref="G500:H500" si="114">G501</f>
        <v>1</v>
      </c>
      <c r="H500" s="39">
        <f t="shared" si="114"/>
        <v>1</v>
      </c>
    </row>
    <row r="501" spans="1:8" s="37" customFormat="1" ht="14.4" x14ac:dyDescent="0.3">
      <c r="A501" s="16" t="s">
        <v>101</v>
      </c>
      <c r="B501" s="16" t="s">
        <v>88</v>
      </c>
      <c r="C501" s="133" t="s">
        <v>449</v>
      </c>
      <c r="D501" s="21" t="s">
        <v>223</v>
      </c>
      <c r="E501" s="98" t="s">
        <v>222</v>
      </c>
      <c r="F501" s="39">
        <v>0</v>
      </c>
      <c r="G501" s="39">
        <v>1</v>
      </c>
      <c r="H501" s="39">
        <v>1</v>
      </c>
    </row>
    <row r="502" spans="1:8" s="37" customFormat="1" ht="40.200000000000003" x14ac:dyDescent="0.3">
      <c r="A502" s="16" t="s">
        <v>101</v>
      </c>
      <c r="B502" s="16" t="s">
        <v>88</v>
      </c>
      <c r="C502" s="82" t="s">
        <v>24</v>
      </c>
      <c r="D502" s="82"/>
      <c r="E502" s="99" t="s">
        <v>38</v>
      </c>
      <c r="F502" s="41">
        <f>F503+F505</f>
        <v>230</v>
      </c>
      <c r="G502" s="41">
        <f t="shared" ref="G502:H502" si="115">G503</f>
        <v>0</v>
      </c>
      <c r="H502" s="41">
        <f t="shared" si="115"/>
        <v>0</v>
      </c>
    </row>
    <row r="503" spans="1:8" s="37" customFormat="1" ht="51.75" customHeight="1" x14ac:dyDescent="0.3">
      <c r="A503" s="16" t="s">
        <v>101</v>
      </c>
      <c r="B503" s="16" t="s">
        <v>88</v>
      </c>
      <c r="C503" s="82" t="s">
        <v>574</v>
      </c>
      <c r="D503" s="16"/>
      <c r="E503" s="54" t="s">
        <v>576</v>
      </c>
      <c r="F503" s="41">
        <f>SUM(F504:F504)</f>
        <v>50</v>
      </c>
      <c r="G503" s="41">
        <f>SUM(G504:G504)</f>
        <v>0</v>
      </c>
      <c r="H503" s="41">
        <f>SUM(H504:H504)</f>
        <v>0</v>
      </c>
    </row>
    <row r="504" spans="1:8" s="37" customFormat="1" ht="14.4" x14ac:dyDescent="0.3">
      <c r="A504" s="16" t="s">
        <v>101</v>
      </c>
      <c r="B504" s="16" t="s">
        <v>88</v>
      </c>
      <c r="C504" s="82" t="s">
        <v>574</v>
      </c>
      <c r="D504" s="21" t="s">
        <v>223</v>
      </c>
      <c r="E504" s="98" t="s">
        <v>222</v>
      </c>
      <c r="F504" s="39">
        <v>50</v>
      </c>
      <c r="G504" s="39">
        <v>0</v>
      </c>
      <c r="H504" s="39">
        <v>0</v>
      </c>
    </row>
    <row r="505" spans="1:8" s="37" customFormat="1" ht="52.8" x14ac:dyDescent="0.3">
      <c r="A505" s="16" t="s">
        <v>101</v>
      </c>
      <c r="B505" s="16" t="s">
        <v>88</v>
      </c>
      <c r="C505" s="82" t="s">
        <v>573</v>
      </c>
      <c r="D505" s="21"/>
      <c r="E505" s="54" t="s">
        <v>572</v>
      </c>
      <c r="F505" s="39">
        <f>F506</f>
        <v>180</v>
      </c>
      <c r="G505" s="39">
        <f t="shared" ref="G505:H505" si="116">G506</f>
        <v>0</v>
      </c>
      <c r="H505" s="39">
        <f t="shared" si="116"/>
        <v>0</v>
      </c>
    </row>
    <row r="506" spans="1:8" s="37" customFormat="1" ht="39.6" x14ac:dyDescent="0.3">
      <c r="A506" s="16" t="s">
        <v>101</v>
      </c>
      <c r="B506" s="16" t="s">
        <v>88</v>
      </c>
      <c r="C506" s="82" t="s">
        <v>573</v>
      </c>
      <c r="D506" s="82" t="s">
        <v>209</v>
      </c>
      <c r="E506" s="98" t="s">
        <v>210</v>
      </c>
      <c r="F506" s="39">
        <v>180</v>
      </c>
      <c r="G506" s="39">
        <v>0</v>
      </c>
      <c r="H506" s="39">
        <v>0</v>
      </c>
    </row>
    <row r="507" spans="1:8" ht="27" x14ac:dyDescent="0.3">
      <c r="A507" s="35" t="s">
        <v>101</v>
      </c>
      <c r="B507" s="35" t="s">
        <v>94</v>
      </c>
      <c r="C507" s="35"/>
      <c r="D507" s="35"/>
      <c r="E507" s="46" t="s">
        <v>7</v>
      </c>
      <c r="F507" s="42">
        <f>F508</f>
        <v>4028.5</v>
      </c>
      <c r="G507" s="42">
        <f t="shared" ref="G507:H507" si="117">G508</f>
        <v>4028.5</v>
      </c>
      <c r="H507" s="42">
        <f t="shared" si="117"/>
        <v>4028.5</v>
      </c>
    </row>
    <row r="508" spans="1:8" ht="93" x14ac:dyDescent="0.3">
      <c r="A508" s="5" t="s">
        <v>101</v>
      </c>
      <c r="B508" s="5" t="s">
        <v>94</v>
      </c>
      <c r="C508" s="73" t="s">
        <v>59</v>
      </c>
      <c r="D508" s="35"/>
      <c r="E508" s="53" t="s">
        <v>578</v>
      </c>
      <c r="F508" s="65">
        <f>F509+F512</f>
        <v>4028.5</v>
      </c>
      <c r="G508" s="65">
        <f>G509+G512</f>
        <v>4028.5</v>
      </c>
      <c r="H508" s="65">
        <f>H509+H512</f>
        <v>4028.5</v>
      </c>
    </row>
    <row r="509" spans="1:8" ht="27" x14ac:dyDescent="0.3">
      <c r="A509" s="16" t="s">
        <v>101</v>
      </c>
      <c r="B509" s="16" t="s">
        <v>94</v>
      </c>
      <c r="C509" s="21" t="s">
        <v>60</v>
      </c>
      <c r="D509" s="35"/>
      <c r="E509" s="48" t="s">
        <v>169</v>
      </c>
      <c r="F509" s="42">
        <f>F510</f>
        <v>574</v>
      </c>
      <c r="G509" s="42">
        <f t="shared" ref="G509:H509" si="118">G510</f>
        <v>574</v>
      </c>
      <c r="H509" s="42">
        <f t="shared" si="118"/>
        <v>574</v>
      </c>
    </row>
    <row r="510" spans="1:8" ht="52.8" x14ac:dyDescent="0.25">
      <c r="A510" s="16" t="s">
        <v>101</v>
      </c>
      <c r="B510" s="16" t="s">
        <v>94</v>
      </c>
      <c r="C510" s="21" t="s">
        <v>451</v>
      </c>
      <c r="D510" s="16"/>
      <c r="E510" s="98" t="s">
        <v>172</v>
      </c>
      <c r="F510" s="41">
        <f t="shared" ref="F510:H510" si="119">F511</f>
        <v>574</v>
      </c>
      <c r="G510" s="41">
        <f t="shared" si="119"/>
        <v>574</v>
      </c>
      <c r="H510" s="41">
        <f t="shared" si="119"/>
        <v>574</v>
      </c>
    </row>
    <row r="511" spans="1:8" ht="39.6" x14ac:dyDescent="0.25">
      <c r="A511" s="16" t="s">
        <v>101</v>
      </c>
      <c r="B511" s="16" t="s">
        <v>94</v>
      </c>
      <c r="C511" s="21" t="s">
        <v>451</v>
      </c>
      <c r="D511" s="82" t="s">
        <v>209</v>
      </c>
      <c r="E511" s="98" t="s">
        <v>210</v>
      </c>
      <c r="F511" s="41">
        <v>574</v>
      </c>
      <c r="G511" s="41">
        <v>574</v>
      </c>
      <c r="H511" s="41">
        <v>574</v>
      </c>
    </row>
    <row r="512" spans="1:8" x14ac:dyDescent="0.25">
      <c r="A512" s="16" t="s">
        <v>101</v>
      </c>
      <c r="B512" s="16" t="s">
        <v>94</v>
      </c>
      <c r="C512" s="52" t="s">
        <v>31</v>
      </c>
      <c r="D512" s="21"/>
      <c r="E512" s="66" t="s">
        <v>46</v>
      </c>
      <c r="F512" s="58">
        <f>F513</f>
        <v>3454.5</v>
      </c>
      <c r="G512" s="58">
        <f>G513</f>
        <v>3454.5</v>
      </c>
      <c r="H512" s="58">
        <f>H513</f>
        <v>3454.5</v>
      </c>
    </row>
    <row r="513" spans="1:8" ht="65.25" customHeight="1" x14ac:dyDescent="0.25">
      <c r="A513" s="16" t="s">
        <v>101</v>
      </c>
      <c r="B513" s="16" t="s">
        <v>94</v>
      </c>
      <c r="C513" s="80">
        <v>290022200</v>
      </c>
      <c r="D513" s="21"/>
      <c r="E513" s="98" t="s">
        <v>259</v>
      </c>
      <c r="F513" s="94">
        <f>SUM(F514:F515)</f>
        <v>3454.5</v>
      </c>
      <c r="G513" s="94">
        <f>SUM(G514:G515)</f>
        <v>3454.5</v>
      </c>
      <c r="H513" s="94">
        <f>SUM(H514:H515)</f>
        <v>3454.5</v>
      </c>
    </row>
    <row r="514" spans="1:8" ht="39.6" x14ac:dyDescent="0.25">
      <c r="A514" s="16" t="s">
        <v>101</v>
      </c>
      <c r="B514" s="16" t="s">
        <v>94</v>
      </c>
      <c r="C514" s="80">
        <v>290022200</v>
      </c>
      <c r="D514" s="16" t="s">
        <v>62</v>
      </c>
      <c r="E514" s="55" t="s">
        <v>63</v>
      </c>
      <c r="F514" s="94">
        <v>3380.7</v>
      </c>
      <c r="G514" s="94">
        <v>3380.7</v>
      </c>
      <c r="H514" s="94">
        <v>3380.7</v>
      </c>
    </row>
    <row r="515" spans="1:8" ht="39.6" x14ac:dyDescent="0.25">
      <c r="A515" s="16" t="s">
        <v>101</v>
      </c>
      <c r="B515" s="16" t="s">
        <v>94</v>
      </c>
      <c r="C515" s="80">
        <v>290022200</v>
      </c>
      <c r="D515" s="82" t="s">
        <v>209</v>
      </c>
      <c r="E515" s="98" t="s">
        <v>210</v>
      </c>
      <c r="F515" s="41">
        <v>73.8</v>
      </c>
      <c r="G515" s="41">
        <v>73.8</v>
      </c>
      <c r="H515" s="41">
        <v>73.8</v>
      </c>
    </row>
    <row r="516" spans="1:8" ht="15.6" x14ac:dyDescent="0.3">
      <c r="A516" s="4" t="s">
        <v>110</v>
      </c>
      <c r="B516" s="3"/>
      <c r="C516" s="3"/>
      <c r="D516" s="3"/>
      <c r="E516" s="49" t="s">
        <v>111</v>
      </c>
      <c r="F516" s="96">
        <f>F517+F522+F531</f>
        <v>25720.7</v>
      </c>
      <c r="G516" s="96">
        <f>G517+G522+G531</f>
        <v>22485.1</v>
      </c>
      <c r="H516" s="96">
        <f>H517+H522+H531</f>
        <v>24342.199999999997</v>
      </c>
    </row>
    <row r="517" spans="1:8" s="37" customFormat="1" ht="14.4" x14ac:dyDescent="0.3">
      <c r="A517" s="35" t="s">
        <v>110</v>
      </c>
      <c r="B517" s="35" t="s">
        <v>88</v>
      </c>
      <c r="C517" s="35"/>
      <c r="D517" s="35"/>
      <c r="E517" s="45" t="s">
        <v>112</v>
      </c>
      <c r="F517" s="42">
        <f t="shared" ref="F517:H520" si="120">F518</f>
        <v>2338.3000000000002</v>
      </c>
      <c r="G517" s="42">
        <f t="shared" si="120"/>
        <v>2338.3000000000002</v>
      </c>
      <c r="H517" s="42">
        <f t="shared" si="120"/>
        <v>2338.3000000000002</v>
      </c>
    </row>
    <row r="518" spans="1:8" ht="93" x14ac:dyDescent="0.3">
      <c r="A518" s="5" t="s">
        <v>110</v>
      </c>
      <c r="B518" s="5" t="s">
        <v>88</v>
      </c>
      <c r="C518" s="73" t="s">
        <v>35</v>
      </c>
      <c r="D518" s="3"/>
      <c r="E518" s="141" t="s">
        <v>591</v>
      </c>
      <c r="F518" s="96">
        <f t="shared" si="120"/>
        <v>2338.3000000000002</v>
      </c>
      <c r="G518" s="96">
        <f t="shared" si="120"/>
        <v>2338.3000000000002</v>
      </c>
      <c r="H518" s="96">
        <f t="shared" si="120"/>
        <v>2338.3000000000002</v>
      </c>
    </row>
    <row r="519" spans="1:8" ht="27" x14ac:dyDescent="0.3">
      <c r="A519" s="16" t="s">
        <v>110</v>
      </c>
      <c r="B519" s="16" t="s">
        <v>88</v>
      </c>
      <c r="C519" s="52" t="s">
        <v>37</v>
      </c>
      <c r="D519" s="3"/>
      <c r="E519" s="46" t="s">
        <v>80</v>
      </c>
      <c r="F519" s="93">
        <f t="shared" si="120"/>
        <v>2338.3000000000002</v>
      </c>
      <c r="G519" s="93">
        <f t="shared" si="120"/>
        <v>2338.3000000000002</v>
      </c>
      <c r="H519" s="93">
        <f t="shared" si="120"/>
        <v>2338.3000000000002</v>
      </c>
    </row>
    <row r="520" spans="1:8" ht="27" x14ac:dyDescent="0.3">
      <c r="A520" s="16" t="s">
        <v>110</v>
      </c>
      <c r="B520" s="16" t="s">
        <v>88</v>
      </c>
      <c r="C520" s="79">
        <v>1320225100</v>
      </c>
      <c r="D520" s="3"/>
      <c r="E520" s="99" t="s">
        <v>361</v>
      </c>
      <c r="F520" s="41">
        <f t="shared" si="120"/>
        <v>2338.3000000000002</v>
      </c>
      <c r="G520" s="41">
        <f t="shared" si="120"/>
        <v>2338.3000000000002</v>
      </c>
      <c r="H520" s="41">
        <f t="shared" si="120"/>
        <v>2338.3000000000002</v>
      </c>
    </row>
    <row r="521" spans="1:8" ht="26.4" x14ac:dyDescent="0.25">
      <c r="A521" s="16" t="s">
        <v>110</v>
      </c>
      <c r="B521" s="16" t="s">
        <v>88</v>
      </c>
      <c r="C521" s="79">
        <v>1320225100</v>
      </c>
      <c r="D521" s="82" t="s">
        <v>277</v>
      </c>
      <c r="E521" s="98" t="s">
        <v>278</v>
      </c>
      <c r="F521" s="39">
        <v>2338.3000000000002</v>
      </c>
      <c r="G521" s="39">
        <v>2338.3000000000002</v>
      </c>
      <c r="H521" s="39">
        <v>2338.3000000000002</v>
      </c>
    </row>
    <row r="522" spans="1:8" s="37" customFormat="1" ht="14.4" x14ac:dyDescent="0.3">
      <c r="A522" s="35" t="s">
        <v>110</v>
      </c>
      <c r="B522" s="35" t="s">
        <v>93</v>
      </c>
      <c r="C522" s="35"/>
      <c r="D522" s="35"/>
      <c r="E522" s="45" t="s">
        <v>116</v>
      </c>
      <c r="F522" s="42">
        <f>F523+F527</f>
        <v>1714</v>
      </c>
      <c r="G522" s="42">
        <f t="shared" ref="G522:H522" si="121">G523+G527</f>
        <v>1664</v>
      </c>
      <c r="H522" s="42">
        <f t="shared" si="121"/>
        <v>1664</v>
      </c>
    </row>
    <row r="523" spans="1:8" s="37" customFormat="1" ht="79.8" x14ac:dyDescent="0.3">
      <c r="A523" s="5" t="s">
        <v>110</v>
      </c>
      <c r="B523" s="5" t="s">
        <v>93</v>
      </c>
      <c r="C523" s="21" t="s">
        <v>73</v>
      </c>
      <c r="D523" s="35"/>
      <c r="E523" s="64" t="s">
        <v>577</v>
      </c>
      <c r="F523" s="65">
        <f t="shared" ref="F523:H524" si="122">F524</f>
        <v>1026</v>
      </c>
      <c r="G523" s="65">
        <f t="shared" si="122"/>
        <v>1026</v>
      </c>
      <c r="H523" s="65">
        <f t="shared" si="122"/>
        <v>1026</v>
      </c>
    </row>
    <row r="524" spans="1:8" s="37" customFormat="1" ht="27" customHeight="1" x14ac:dyDescent="0.3">
      <c r="A524" s="16" t="s">
        <v>110</v>
      </c>
      <c r="B524" s="16" t="s">
        <v>93</v>
      </c>
      <c r="C524" s="52" t="s">
        <v>429</v>
      </c>
      <c r="D524" s="82"/>
      <c r="E524" s="46" t="s">
        <v>428</v>
      </c>
      <c r="F524" s="58">
        <f t="shared" si="122"/>
        <v>1026</v>
      </c>
      <c r="G524" s="58">
        <f t="shared" si="122"/>
        <v>1026</v>
      </c>
      <c r="H524" s="58">
        <f t="shared" si="122"/>
        <v>1026</v>
      </c>
    </row>
    <row r="525" spans="1:8" s="37" customFormat="1" ht="103.5" customHeight="1" x14ac:dyDescent="0.3">
      <c r="A525" s="16" t="s">
        <v>110</v>
      </c>
      <c r="B525" s="16" t="s">
        <v>93</v>
      </c>
      <c r="C525" s="80">
        <v>140210560</v>
      </c>
      <c r="D525" s="82"/>
      <c r="E525" s="98" t="s">
        <v>180</v>
      </c>
      <c r="F525" s="41">
        <f>F526</f>
        <v>1026</v>
      </c>
      <c r="G525" s="41">
        <f>G526</f>
        <v>1026</v>
      </c>
      <c r="H525" s="41">
        <f>H526</f>
        <v>1026</v>
      </c>
    </row>
    <row r="526" spans="1:8" s="37" customFormat="1" ht="26.4" x14ac:dyDescent="0.3">
      <c r="A526" s="16" t="s">
        <v>110</v>
      </c>
      <c r="B526" s="16" t="s">
        <v>93</v>
      </c>
      <c r="C526" s="80">
        <v>140210560</v>
      </c>
      <c r="D526" s="82" t="s">
        <v>277</v>
      </c>
      <c r="E526" s="98" t="s">
        <v>278</v>
      </c>
      <c r="F526" s="41">
        <v>1026</v>
      </c>
      <c r="G526" s="41">
        <v>1026</v>
      </c>
      <c r="H526" s="41">
        <v>1026</v>
      </c>
    </row>
    <row r="527" spans="1:8" s="37" customFormat="1" ht="93" x14ac:dyDescent="0.3">
      <c r="A527" s="5" t="s">
        <v>110</v>
      </c>
      <c r="B527" s="5" t="s">
        <v>93</v>
      </c>
      <c r="C527" s="73" t="s">
        <v>35</v>
      </c>
      <c r="D527" s="3"/>
      <c r="E527" s="141" t="s">
        <v>591</v>
      </c>
      <c r="F527" s="59">
        <f t="shared" ref="F527:H528" si="123">F528</f>
        <v>688</v>
      </c>
      <c r="G527" s="59">
        <f t="shared" si="123"/>
        <v>638</v>
      </c>
      <c r="H527" s="59">
        <f t="shared" si="123"/>
        <v>638</v>
      </c>
    </row>
    <row r="528" spans="1:8" s="37" customFormat="1" ht="27" x14ac:dyDescent="0.3">
      <c r="A528" s="47" t="s">
        <v>110</v>
      </c>
      <c r="B528" s="47" t="s">
        <v>93</v>
      </c>
      <c r="C528" s="52" t="s">
        <v>37</v>
      </c>
      <c r="D528" s="16"/>
      <c r="E528" s="46" t="s">
        <v>80</v>
      </c>
      <c r="F528" s="93">
        <f>F529</f>
        <v>688</v>
      </c>
      <c r="G528" s="93">
        <f t="shared" si="123"/>
        <v>638</v>
      </c>
      <c r="H528" s="93">
        <f t="shared" si="123"/>
        <v>638</v>
      </c>
    </row>
    <row r="529" spans="1:8" s="37" customFormat="1" ht="66" x14ac:dyDescent="0.3">
      <c r="A529" s="16" t="s">
        <v>110</v>
      </c>
      <c r="B529" s="16" t="s">
        <v>93</v>
      </c>
      <c r="C529" s="79">
        <v>1320127100</v>
      </c>
      <c r="D529" s="16"/>
      <c r="E529" s="98" t="s">
        <v>3</v>
      </c>
      <c r="F529" s="41">
        <f>F530</f>
        <v>688</v>
      </c>
      <c r="G529" s="41">
        <f>G530</f>
        <v>638</v>
      </c>
      <c r="H529" s="41">
        <f>H530</f>
        <v>638</v>
      </c>
    </row>
    <row r="530" spans="1:8" s="37" customFormat="1" ht="79.8" x14ac:dyDescent="0.3">
      <c r="A530" s="16" t="s">
        <v>110</v>
      </c>
      <c r="B530" s="16" t="s">
        <v>93</v>
      </c>
      <c r="C530" s="79">
        <v>1320127100</v>
      </c>
      <c r="D530" s="16" t="s">
        <v>19</v>
      </c>
      <c r="E530" s="99" t="s">
        <v>359</v>
      </c>
      <c r="F530" s="41">
        <v>688</v>
      </c>
      <c r="G530" s="41">
        <v>638</v>
      </c>
      <c r="H530" s="41">
        <v>638</v>
      </c>
    </row>
    <row r="531" spans="1:8" ht="14.4" x14ac:dyDescent="0.3">
      <c r="A531" s="35" t="s">
        <v>110</v>
      </c>
      <c r="B531" s="35" t="s">
        <v>94</v>
      </c>
      <c r="C531" s="35"/>
      <c r="D531" s="38"/>
      <c r="E531" s="50" t="s">
        <v>13</v>
      </c>
      <c r="F531" s="42">
        <f t="shared" ref="F531:G531" si="124">F532+F537</f>
        <v>21668.400000000001</v>
      </c>
      <c r="G531" s="42">
        <f t="shared" si="124"/>
        <v>18482.8</v>
      </c>
      <c r="H531" s="42">
        <f t="shared" ref="H531" si="125">H532+H537</f>
        <v>20339.899999999998</v>
      </c>
    </row>
    <row r="532" spans="1:8" ht="79.8" x14ac:dyDescent="0.3">
      <c r="A532" s="16" t="s">
        <v>110</v>
      </c>
      <c r="B532" s="16" t="s">
        <v>94</v>
      </c>
      <c r="C532" s="21" t="s">
        <v>73</v>
      </c>
      <c r="D532" s="35"/>
      <c r="E532" s="64" t="s">
        <v>577</v>
      </c>
      <c r="F532" s="96">
        <f t="shared" ref="F532:H533" si="126">F533</f>
        <v>13017.3</v>
      </c>
      <c r="G532" s="96">
        <f t="shared" si="126"/>
        <v>13017.3</v>
      </c>
      <c r="H532" s="96">
        <f t="shared" si="126"/>
        <v>13017.3</v>
      </c>
    </row>
    <row r="533" spans="1:8" ht="27" x14ac:dyDescent="0.3">
      <c r="A533" s="16" t="s">
        <v>110</v>
      </c>
      <c r="B533" s="16" t="s">
        <v>94</v>
      </c>
      <c r="C533" s="52" t="s">
        <v>74</v>
      </c>
      <c r="D533" s="35"/>
      <c r="E533" s="46" t="s">
        <v>388</v>
      </c>
      <c r="F533" s="93">
        <f t="shared" si="126"/>
        <v>13017.3</v>
      </c>
      <c r="G533" s="93">
        <f t="shared" si="126"/>
        <v>13017.3</v>
      </c>
      <c r="H533" s="93">
        <f t="shared" si="126"/>
        <v>13017.3</v>
      </c>
    </row>
    <row r="534" spans="1:8" ht="79.2" x14ac:dyDescent="0.25">
      <c r="A534" s="16" t="s">
        <v>110</v>
      </c>
      <c r="B534" s="16" t="s">
        <v>94</v>
      </c>
      <c r="C534" s="57" t="s">
        <v>387</v>
      </c>
      <c r="D534" s="21"/>
      <c r="E534" s="98" t="s">
        <v>386</v>
      </c>
      <c r="F534" s="94">
        <f>F535+F536</f>
        <v>13017.3</v>
      </c>
      <c r="G534" s="94">
        <f>G535+G536</f>
        <v>13017.3</v>
      </c>
      <c r="H534" s="94">
        <f>H535+H536</f>
        <v>13017.3</v>
      </c>
    </row>
    <row r="535" spans="1:8" ht="39.6" x14ac:dyDescent="0.25">
      <c r="A535" s="16" t="s">
        <v>110</v>
      </c>
      <c r="B535" s="16" t="s">
        <v>94</v>
      </c>
      <c r="C535" s="57" t="s">
        <v>387</v>
      </c>
      <c r="D535" s="82" t="s">
        <v>209</v>
      </c>
      <c r="E535" s="98" t="s">
        <v>210</v>
      </c>
      <c r="F535" s="94">
        <v>330</v>
      </c>
      <c r="G535" s="94">
        <v>330</v>
      </c>
      <c r="H535" s="94">
        <v>330</v>
      </c>
    </row>
    <row r="536" spans="1:8" ht="39.6" x14ac:dyDescent="0.25">
      <c r="A536" s="16" t="s">
        <v>110</v>
      </c>
      <c r="B536" s="16" t="s">
        <v>94</v>
      </c>
      <c r="C536" s="57" t="s">
        <v>387</v>
      </c>
      <c r="D536" s="82" t="s">
        <v>258</v>
      </c>
      <c r="E536" s="98" t="s">
        <v>247</v>
      </c>
      <c r="F536" s="94">
        <v>12687.3</v>
      </c>
      <c r="G536" s="94">
        <v>12687.3</v>
      </c>
      <c r="H536" s="94">
        <v>12687.3</v>
      </c>
    </row>
    <row r="537" spans="1:8" ht="93" x14ac:dyDescent="0.3">
      <c r="A537" s="5" t="s">
        <v>110</v>
      </c>
      <c r="B537" s="5" t="s">
        <v>94</v>
      </c>
      <c r="C537" s="73" t="s">
        <v>35</v>
      </c>
      <c r="D537" s="3"/>
      <c r="E537" s="141" t="s">
        <v>591</v>
      </c>
      <c r="F537" s="59">
        <f t="shared" ref="F537:H537" si="127">F538</f>
        <v>8651.1</v>
      </c>
      <c r="G537" s="59">
        <f t="shared" si="127"/>
        <v>5465.5</v>
      </c>
      <c r="H537" s="59">
        <f t="shared" si="127"/>
        <v>7322.5999999999995</v>
      </c>
    </row>
    <row r="538" spans="1:8" ht="27" x14ac:dyDescent="0.3">
      <c r="A538" s="47" t="s">
        <v>110</v>
      </c>
      <c r="B538" s="47" t="s">
        <v>94</v>
      </c>
      <c r="C538" s="52" t="s">
        <v>36</v>
      </c>
      <c r="D538" s="35"/>
      <c r="E538" s="46" t="s">
        <v>83</v>
      </c>
      <c r="F538" s="93">
        <f>F539+F541+F543</f>
        <v>8651.1</v>
      </c>
      <c r="G538" s="93">
        <f t="shared" ref="G538:H538" si="128">G539+G541+G543</f>
        <v>5465.5</v>
      </c>
      <c r="H538" s="93">
        <f t="shared" si="128"/>
        <v>7322.5999999999995</v>
      </c>
    </row>
    <row r="539" spans="1:8" ht="40.200000000000003" x14ac:dyDescent="0.3">
      <c r="A539" s="16" t="s">
        <v>110</v>
      </c>
      <c r="B539" s="16" t="s">
        <v>94</v>
      </c>
      <c r="C539" s="21" t="s">
        <v>303</v>
      </c>
      <c r="D539" s="3"/>
      <c r="E539" s="128" t="s">
        <v>200</v>
      </c>
      <c r="F539" s="41">
        <f t="shared" ref="F539:H539" si="129">F540</f>
        <v>724.6</v>
      </c>
      <c r="G539" s="41">
        <f t="shared" si="129"/>
        <v>905.8</v>
      </c>
      <c r="H539" s="41">
        <f t="shared" si="129"/>
        <v>1086.9000000000001</v>
      </c>
    </row>
    <row r="540" spans="1:8" x14ac:dyDescent="0.25">
      <c r="A540" s="16" t="s">
        <v>110</v>
      </c>
      <c r="B540" s="16" t="s">
        <v>94</v>
      </c>
      <c r="C540" s="21" t="s">
        <v>303</v>
      </c>
      <c r="D540" s="82" t="s">
        <v>246</v>
      </c>
      <c r="E540" s="102" t="s">
        <v>245</v>
      </c>
      <c r="F540" s="41">
        <v>724.6</v>
      </c>
      <c r="G540" s="41">
        <v>905.8</v>
      </c>
      <c r="H540" s="41">
        <v>1086.9000000000001</v>
      </c>
    </row>
    <row r="541" spans="1:8" ht="66" x14ac:dyDescent="0.25">
      <c r="A541" s="16" t="s">
        <v>110</v>
      </c>
      <c r="B541" s="16" t="s">
        <v>94</v>
      </c>
      <c r="C541" s="79">
        <v>1310210820</v>
      </c>
      <c r="D541" s="16"/>
      <c r="E541" s="98" t="s">
        <v>166</v>
      </c>
      <c r="F541" s="39">
        <f>F542</f>
        <v>5072.3</v>
      </c>
      <c r="G541" s="39">
        <f>G542</f>
        <v>1690.8</v>
      </c>
      <c r="H541" s="39">
        <f>H542</f>
        <v>3381.5</v>
      </c>
    </row>
    <row r="542" spans="1:8" x14ac:dyDescent="0.25">
      <c r="A542" s="16" t="s">
        <v>110</v>
      </c>
      <c r="B542" s="16" t="s">
        <v>94</v>
      </c>
      <c r="C542" s="79">
        <v>1310210820</v>
      </c>
      <c r="D542" s="82" t="s">
        <v>246</v>
      </c>
      <c r="E542" s="102" t="s">
        <v>245</v>
      </c>
      <c r="F542" s="39">
        <v>5072.3</v>
      </c>
      <c r="G542" s="39">
        <v>1690.8</v>
      </c>
      <c r="H542" s="39">
        <v>3381.5</v>
      </c>
    </row>
    <row r="543" spans="1:8" ht="52.8" x14ac:dyDescent="0.25">
      <c r="A543" s="16" t="s">
        <v>110</v>
      </c>
      <c r="B543" s="16" t="s">
        <v>94</v>
      </c>
      <c r="C543" s="74" t="s">
        <v>329</v>
      </c>
      <c r="D543" s="16"/>
      <c r="E543" s="98" t="s">
        <v>316</v>
      </c>
      <c r="F543" s="94">
        <f t="shared" ref="F543:H543" si="130">F544</f>
        <v>2854.2</v>
      </c>
      <c r="G543" s="94">
        <f t="shared" si="130"/>
        <v>2868.9</v>
      </c>
      <c r="H543" s="94">
        <f t="shared" si="130"/>
        <v>2854.2</v>
      </c>
    </row>
    <row r="544" spans="1:8" ht="39.6" x14ac:dyDescent="0.25">
      <c r="A544" s="16" t="s">
        <v>110</v>
      </c>
      <c r="B544" s="16" t="s">
        <v>94</v>
      </c>
      <c r="C544" s="74" t="s">
        <v>329</v>
      </c>
      <c r="D544" s="82" t="s">
        <v>258</v>
      </c>
      <c r="E544" s="98" t="s">
        <v>247</v>
      </c>
      <c r="F544" s="94">
        <v>2854.2</v>
      </c>
      <c r="G544" s="94">
        <v>2868.9</v>
      </c>
      <c r="H544" s="94">
        <v>2854.2</v>
      </c>
    </row>
    <row r="545" spans="1:8" ht="15.6" x14ac:dyDescent="0.3">
      <c r="A545" s="4" t="s">
        <v>102</v>
      </c>
      <c r="B545" s="3"/>
      <c r="C545" s="3"/>
      <c r="D545" s="3"/>
      <c r="E545" s="49" t="s">
        <v>123</v>
      </c>
      <c r="F545" s="92">
        <f t="shared" ref="F545:H547" si="131">F546</f>
        <v>706.1</v>
      </c>
      <c r="G545" s="92">
        <f t="shared" si="131"/>
        <v>706.1</v>
      </c>
      <c r="H545" s="92">
        <f t="shared" si="131"/>
        <v>706.1</v>
      </c>
    </row>
    <row r="546" spans="1:8" s="37" customFormat="1" ht="14.4" x14ac:dyDescent="0.3">
      <c r="A546" s="35" t="s">
        <v>102</v>
      </c>
      <c r="B546" s="35" t="s">
        <v>89</v>
      </c>
      <c r="C546" s="35"/>
      <c r="D546" s="35"/>
      <c r="E546" s="46" t="s">
        <v>6</v>
      </c>
      <c r="F546" s="42">
        <f t="shared" si="131"/>
        <v>706.1</v>
      </c>
      <c r="G546" s="42">
        <f t="shared" si="131"/>
        <v>706.1</v>
      </c>
      <c r="H546" s="42">
        <f t="shared" si="131"/>
        <v>706.1</v>
      </c>
    </row>
    <row r="547" spans="1:8" s="37" customFormat="1" ht="93" x14ac:dyDescent="0.3">
      <c r="A547" s="16" t="s">
        <v>102</v>
      </c>
      <c r="B547" s="16" t="s">
        <v>89</v>
      </c>
      <c r="C547" s="73" t="s">
        <v>59</v>
      </c>
      <c r="D547" s="35"/>
      <c r="E547" s="53" t="s">
        <v>578</v>
      </c>
      <c r="F547" s="62">
        <f t="shared" si="131"/>
        <v>706.1</v>
      </c>
      <c r="G547" s="62">
        <f t="shared" si="131"/>
        <v>706.1</v>
      </c>
      <c r="H547" s="62">
        <f t="shared" si="131"/>
        <v>706.1</v>
      </c>
    </row>
    <row r="548" spans="1:8" s="37" customFormat="1" ht="40.200000000000003" x14ac:dyDescent="0.3">
      <c r="A548" s="47" t="s">
        <v>102</v>
      </c>
      <c r="B548" s="47" t="s">
        <v>89</v>
      </c>
      <c r="C548" s="52" t="s">
        <v>43</v>
      </c>
      <c r="D548" s="35"/>
      <c r="E548" s="48" t="s">
        <v>199</v>
      </c>
      <c r="F548" s="58">
        <f>F549+F551</f>
        <v>706.1</v>
      </c>
      <c r="G548" s="58">
        <f>G549+G551</f>
        <v>706.1</v>
      </c>
      <c r="H548" s="58">
        <f>H549+H551</f>
        <v>706.1</v>
      </c>
    </row>
    <row r="549" spans="1:8" s="37" customFormat="1" ht="93" x14ac:dyDescent="0.3">
      <c r="A549" s="16" t="s">
        <v>102</v>
      </c>
      <c r="B549" s="16" t="s">
        <v>89</v>
      </c>
      <c r="C549" s="21" t="s">
        <v>452</v>
      </c>
      <c r="D549" s="21"/>
      <c r="E549" s="99" t="s">
        <v>174</v>
      </c>
      <c r="F549" s="39">
        <f>SUM(F550:F550)</f>
        <v>615.1</v>
      </c>
      <c r="G549" s="39">
        <f>SUM(G550:G550)</f>
        <v>615.1</v>
      </c>
      <c r="H549" s="39">
        <f>SUM(H550:H550)</f>
        <v>615.1</v>
      </c>
    </row>
    <row r="550" spans="1:8" s="37" customFormat="1" ht="39.6" x14ac:dyDescent="0.3">
      <c r="A550" s="16" t="s">
        <v>102</v>
      </c>
      <c r="B550" s="16" t="s">
        <v>89</v>
      </c>
      <c r="C550" s="21" t="s">
        <v>452</v>
      </c>
      <c r="D550" s="82" t="s">
        <v>209</v>
      </c>
      <c r="E550" s="98" t="s">
        <v>210</v>
      </c>
      <c r="F550" s="39">
        <v>615.1</v>
      </c>
      <c r="G550" s="39">
        <v>615.1</v>
      </c>
      <c r="H550" s="39">
        <v>615.1</v>
      </c>
    </row>
    <row r="551" spans="1:8" s="37" customFormat="1" ht="66.599999999999994" x14ac:dyDescent="0.3">
      <c r="A551" s="16" t="s">
        <v>102</v>
      </c>
      <c r="B551" s="16" t="s">
        <v>89</v>
      </c>
      <c r="C551" s="21" t="s">
        <v>453</v>
      </c>
      <c r="D551" s="21"/>
      <c r="E551" s="99" t="s">
        <v>61</v>
      </c>
      <c r="F551" s="39">
        <f>SUM(F552:F553)</f>
        <v>91</v>
      </c>
      <c r="G551" s="39">
        <f>SUM(G552:G553)</f>
        <v>91</v>
      </c>
      <c r="H551" s="39">
        <f>SUM(H552:H553)</f>
        <v>91</v>
      </c>
    </row>
    <row r="552" spans="1:8" s="37" customFormat="1" ht="26.4" x14ac:dyDescent="0.3">
      <c r="A552" s="16" t="s">
        <v>102</v>
      </c>
      <c r="B552" s="16" t="s">
        <v>89</v>
      </c>
      <c r="C552" s="21" t="s">
        <v>453</v>
      </c>
      <c r="D552" s="82" t="s">
        <v>64</v>
      </c>
      <c r="E552" s="55" t="s">
        <v>129</v>
      </c>
      <c r="F552" s="39">
        <v>46</v>
      </c>
      <c r="G552" s="39">
        <v>46</v>
      </c>
      <c r="H552" s="39">
        <v>46</v>
      </c>
    </row>
    <row r="553" spans="1:8" ht="39.6" x14ac:dyDescent="0.25">
      <c r="A553" s="16" t="s">
        <v>102</v>
      </c>
      <c r="B553" s="16" t="s">
        <v>89</v>
      </c>
      <c r="C553" s="21" t="s">
        <v>453</v>
      </c>
      <c r="D553" s="82" t="s">
        <v>209</v>
      </c>
      <c r="E553" s="98" t="s">
        <v>210</v>
      </c>
      <c r="F553" s="39">
        <v>45</v>
      </c>
      <c r="G553" s="39">
        <v>45</v>
      </c>
      <c r="H553" s="39">
        <v>45</v>
      </c>
    </row>
    <row r="554" spans="1:8" ht="15.6" x14ac:dyDescent="0.3">
      <c r="A554" s="4" t="s">
        <v>122</v>
      </c>
      <c r="B554" s="3"/>
      <c r="C554" s="3"/>
      <c r="D554" s="3"/>
      <c r="E554" s="49" t="s">
        <v>8</v>
      </c>
      <c r="F554" s="92">
        <f t="shared" ref="F554:H556" si="132">F555</f>
        <v>3838.9000000000005</v>
      </c>
      <c r="G554" s="92">
        <f t="shared" si="132"/>
        <v>3538.9000000000005</v>
      </c>
      <c r="H554" s="92">
        <f t="shared" si="132"/>
        <v>3538.9000000000005</v>
      </c>
    </row>
    <row r="555" spans="1:8" ht="28.8" x14ac:dyDescent="0.3">
      <c r="A555" s="35" t="s">
        <v>122</v>
      </c>
      <c r="B555" s="35" t="s">
        <v>94</v>
      </c>
      <c r="C555" s="35"/>
      <c r="D555" s="35"/>
      <c r="E555" s="50" t="s">
        <v>14</v>
      </c>
      <c r="F555" s="40">
        <f t="shared" si="132"/>
        <v>3838.9000000000005</v>
      </c>
      <c r="G555" s="40">
        <f t="shared" si="132"/>
        <v>3538.9000000000005</v>
      </c>
      <c r="H555" s="40">
        <f t="shared" si="132"/>
        <v>3538.9000000000005</v>
      </c>
    </row>
    <row r="556" spans="1:8" s="20" customFormat="1" ht="93" x14ac:dyDescent="0.3">
      <c r="A556" s="16" t="s">
        <v>122</v>
      </c>
      <c r="B556" s="16" t="s">
        <v>94</v>
      </c>
      <c r="C556" s="74">
        <v>400000000</v>
      </c>
      <c r="D556" s="30"/>
      <c r="E556" s="141" t="s">
        <v>581</v>
      </c>
      <c r="F556" s="96">
        <f t="shared" si="132"/>
        <v>3838.9000000000005</v>
      </c>
      <c r="G556" s="96">
        <f t="shared" si="132"/>
        <v>3538.9000000000005</v>
      </c>
      <c r="H556" s="96">
        <f t="shared" si="132"/>
        <v>3538.9000000000005</v>
      </c>
    </row>
    <row r="557" spans="1:8" s="20" customFormat="1" ht="53.4" x14ac:dyDescent="0.3">
      <c r="A557" s="16" t="s">
        <v>122</v>
      </c>
      <c r="B557" s="16" t="s">
        <v>94</v>
      </c>
      <c r="C557" s="75">
        <v>420000000</v>
      </c>
      <c r="D557" s="30"/>
      <c r="E557" s="46" t="s">
        <v>164</v>
      </c>
      <c r="F557" s="93">
        <f>F558+F560+F562+F564+F566+F568</f>
        <v>3838.9000000000005</v>
      </c>
      <c r="G557" s="93">
        <f t="shared" ref="G557:H557" si="133">G558+G560+G562+G564+G566+G568</f>
        <v>3538.9000000000005</v>
      </c>
      <c r="H557" s="93">
        <f t="shared" si="133"/>
        <v>3538.9000000000005</v>
      </c>
    </row>
    <row r="558" spans="1:8" s="20" customFormat="1" ht="52.8" x14ac:dyDescent="0.25">
      <c r="A558" s="16" t="s">
        <v>122</v>
      </c>
      <c r="B558" s="16" t="s">
        <v>94</v>
      </c>
      <c r="C558" s="74" t="s">
        <v>477</v>
      </c>
      <c r="D558" s="16"/>
      <c r="E558" s="98" t="s">
        <v>351</v>
      </c>
      <c r="F558" s="41">
        <f>F559</f>
        <v>600</v>
      </c>
      <c r="G558" s="41">
        <f t="shared" ref="G558:H558" si="134">G559</f>
        <v>300</v>
      </c>
      <c r="H558" s="41">
        <f t="shared" si="134"/>
        <v>300</v>
      </c>
    </row>
    <row r="559" spans="1:8" s="20" customFormat="1" ht="79.2" x14ac:dyDescent="0.25">
      <c r="A559" s="16" t="s">
        <v>122</v>
      </c>
      <c r="B559" s="16" t="s">
        <v>94</v>
      </c>
      <c r="C559" s="74" t="s">
        <v>477</v>
      </c>
      <c r="D559" s="16" t="s">
        <v>19</v>
      </c>
      <c r="E559" s="99" t="s">
        <v>359</v>
      </c>
      <c r="F559" s="41">
        <v>600</v>
      </c>
      <c r="G559" s="41">
        <v>300</v>
      </c>
      <c r="H559" s="41">
        <v>300</v>
      </c>
    </row>
    <row r="560" spans="1:8" s="20" customFormat="1" ht="66.75" customHeight="1" x14ac:dyDescent="0.25">
      <c r="A560" s="16" t="s">
        <v>122</v>
      </c>
      <c r="B560" s="16" t="s">
        <v>94</v>
      </c>
      <c r="C560" s="74">
        <v>420123230</v>
      </c>
      <c r="D560" s="16"/>
      <c r="E560" s="166" t="s">
        <v>674</v>
      </c>
      <c r="F560" s="41">
        <f>F561</f>
        <v>1200</v>
      </c>
      <c r="G560" s="41">
        <f t="shared" ref="G560:H560" si="135">G561</f>
        <v>1300</v>
      </c>
      <c r="H560" s="41">
        <f t="shared" si="135"/>
        <v>1300</v>
      </c>
    </row>
    <row r="561" spans="1:8" s="20" customFormat="1" ht="39.6" x14ac:dyDescent="0.25">
      <c r="A561" s="16" t="s">
        <v>122</v>
      </c>
      <c r="B561" s="16" t="s">
        <v>94</v>
      </c>
      <c r="C561" s="74">
        <v>420123230</v>
      </c>
      <c r="D561" s="82" t="s">
        <v>209</v>
      </c>
      <c r="E561" s="98" t="s">
        <v>210</v>
      </c>
      <c r="F561" s="41">
        <v>1200</v>
      </c>
      <c r="G561" s="41">
        <v>1300</v>
      </c>
      <c r="H561" s="41">
        <v>1300</v>
      </c>
    </row>
    <row r="562" spans="1:8" s="20" customFormat="1" ht="39.6" x14ac:dyDescent="0.25">
      <c r="A562" s="16" t="s">
        <v>122</v>
      </c>
      <c r="B562" s="16" t="s">
        <v>94</v>
      </c>
      <c r="C562" s="74">
        <v>420110320</v>
      </c>
      <c r="D562" s="1"/>
      <c r="E562" s="134" t="s">
        <v>478</v>
      </c>
      <c r="F562" s="41">
        <f>F563</f>
        <v>926.8</v>
      </c>
      <c r="G562" s="41">
        <f t="shared" ref="G562:H562" si="136">G563</f>
        <v>926.8</v>
      </c>
      <c r="H562" s="41">
        <f t="shared" si="136"/>
        <v>926.8</v>
      </c>
    </row>
    <row r="563" spans="1:8" s="20" customFormat="1" ht="79.2" x14ac:dyDescent="0.25">
      <c r="A563" s="16" t="s">
        <v>122</v>
      </c>
      <c r="B563" s="16" t="s">
        <v>94</v>
      </c>
      <c r="C563" s="74">
        <v>420110320</v>
      </c>
      <c r="D563" s="16" t="s">
        <v>19</v>
      </c>
      <c r="E563" s="99" t="s">
        <v>359</v>
      </c>
      <c r="F563" s="41">
        <v>926.8</v>
      </c>
      <c r="G563" s="41">
        <v>926.8</v>
      </c>
      <c r="H563" s="41">
        <v>926.8</v>
      </c>
    </row>
    <row r="564" spans="1:8" s="20" customFormat="1" ht="42" customHeight="1" x14ac:dyDescent="0.25">
      <c r="A564" s="16" t="s">
        <v>122</v>
      </c>
      <c r="B564" s="16" t="s">
        <v>94</v>
      </c>
      <c r="C564" s="74" t="s">
        <v>479</v>
      </c>
      <c r="D564" s="16"/>
      <c r="E564" s="99" t="s">
        <v>480</v>
      </c>
      <c r="F564" s="41">
        <f>F565</f>
        <v>100</v>
      </c>
      <c r="G564" s="41">
        <f t="shared" ref="G564:H564" si="137">G565</f>
        <v>0</v>
      </c>
      <c r="H564" s="41">
        <f t="shared" si="137"/>
        <v>0</v>
      </c>
    </row>
    <row r="565" spans="1:8" s="20" customFormat="1" ht="79.2" x14ac:dyDescent="0.25">
      <c r="A565" s="16" t="s">
        <v>122</v>
      </c>
      <c r="B565" s="16" t="s">
        <v>94</v>
      </c>
      <c r="C565" s="74" t="s">
        <v>479</v>
      </c>
      <c r="D565" s="16" t="s">
        <v>19</v>
      </c>
      <c r="E565" s="99" t="s">
        <v>359</v>
      </c>
      <c r="F565" s="41">
        <v>100</v>
      </c>
      <c r="G565" s="41">
        <v>0</v>
      </c>
      <c r="H565" s="41">
        <v>0</v>
      </c>
    </row>
    <row r="566" spans="1:8" s="20" customFormat="1" ht="79.2" x14ac:dyDescent="0.3">
      <c r="A566" s="16" t="s">
        <v>122</v>
      </c>
      <c r="B566" s="16" t="s">
        <v>94</v>
      </c>
      <c r="C566" s="74">
        <v>420223235</v>
      </c>
      <c r="D566" s="30"/>
      <c r="E566" s="98" t="s">
        <v>672</v>
      </c>
      <c r="F566" s="41">
        <f>F567</f>
        <v>575.29999999999995</v>
      </c>
      <c r="G566" s="41">
        <f>G567</f>
        <v>575.29999999999995</v>
      </c>
      <c r="H566" s="41">
        <f>H567</f>
        <v>575.29999999999995</v>
      </c>
    </row>
    <row r="567" spans="1:8" s="20" customFormat="1" ht="39.6" x14ac:dyDescent="0.25">
      <c r="A567" s="16" t="s">
        <v>122</v>
      </c>
      <c r="B567" s="16" t="s">
        <v>94</v>
      </c>
      <c r="C567" s="74">
        <v>420223235</v>
      </c>
      <c r="D567" s="82" t="s">
        <v>209</v>
      </c>
      <c r="E567" s="98" t="s">
        <v>210</v>
      </c>
      <c r="F567" s="41">
        <v>575.29999999999995</v>
      </c>
      <c r="G567" s="41">
        <v>575.29999999999995</v>
      </c>
      <c r="H567" s="41">
        <v>575.29999999999995</v>
      </c>
    </row>
    <row r="568" spans="1:8" ht="62.25" customHeight="1" x14ac:dyDescent="0.25">
      <c r="A568" s="16" t="s">
        <v>122</v>
      </c>
      <c r="B568" s="16" t="s">
        <v>94</v>
      </c>
      <c r="C568" s="74">
        <v>420223240</v>
      </c>
      <c r="D568" s="82"/>
      <c r="E568" s="98" t="s">
        <v>671</v>
      </c>
      <c r="F568" s="41">
        <f>F569</f>
        <v>436.8</v>
      </c>
      <c r="G568" s="41">
        <f t="shared" ref="G568:H568" si="138">G569</f>
        <v>436.8</v>
      </c>
      <c r="H568" s="41">
        <f t="shared" si="138"/>
        <v>436.8</v>
      </c>
    </row>
    <row r="569" spans="1:8" ht="39.6" x14ac:dyDescent="0.25">
      <c r="A569" s="16" t="s">
        <v>122</v>
      </c>
      <c r="B569" s="16" t="s">
        <v>94</v>
      </c>
      <c r="C569" s="74">
        <v>420223240</v>
      </c>
      <c r="D569" s="82" t="s">
        <v>209</v>
      </c>
      <c r="E569" s="98" t="s">
        <v>210</v>
      </c>
      <c r="F569" s="41">
        <v>436.8</v>
      </c>
      <c r="G569" s="41">
        <v>436.8</v>
      </c>
      <c r="H569" s="41">
        <v>436.8</v>
      </c>
    </row>
    <row r="570" spans="1:8" ht="46.8" x14ac:dyDescent="0.3">
      <c r="A570" s="4" t="s">
        <v>9</v>
      </c>
      <c r="B570" s="5"/>
      <c r="C570" s="1"/>
      <c r="D570" s="1"/>
      <c r="E570" s="10" t="s">
        <v>606</v>
      </c>
      <c r="F570" s="96">
        <f>F571</f>
        <v>25</v>
      </c>
      <c r="G570" s="96">
        <f t="shared" ref="G570:H573" si="139">G571</f>
        <v>0</v>
      </c>
      <c r="H570" s="96">
        <f t="shared" si="139"/>
        <v>0</v>
      </c>
    </row>
    <row r="571" spans="1:8" ht="26.4" x14ac:dyDescent="0.25">
      <c r="A571" s="47" t="s">
        <v>9</v>
      </c>
      <c r="B571" s="47" t="s">
        <v>88</v>
      </c>
      <c r="C571" s="23"/>
      <c r="D571" s="23"/>
      <c r="E571" s="48" t="s">
        <v>607</v>
      </c>
      <c r="F571" s="93">
        <f>F572</f>
        <v>25</v>
      </c>
      <c r="G571" s="93">
        <f t="shared" si="139"/>
        <v>0</v>
      </c>
      <c r="H571" s="93">
        <f t="shared" si="139"/>
        <v>0</v>
      </c>
    </row>
    <row r="572" spans="1:8" ht="39.6" x14ac:dyDescent="0.25">
      <c r="A572" s="82" t="s">
        <v>9</v>
      </c>
      <c r="B572" s="82" t="s">
        <v>88</v>
      </c>
      <c r="C572" s="82" t="s">
        <v>24</v>
      </c>
      <c r="D572" s="82"/>
      <c r="E572" s="99" t="s">
        <v>38</v>
      </c>
      <c r="F572" s="39">
        <f>F573</f>
        <v>25</v>
      </c>
      <c r="G572" s="39">
        <f t="shared" si="139"/>
        <v>0</v>
      </c>
      <c r="H572" s="39">
        <f t="shared" si="139"/>
        <v>0</v>
      </c>
    </row>
    <row r="573" spans="1:8" ht="26.4" x14ac:dyDescent="0.25">
      <c r="A573" s="82" t="s">
        <v>9</v>
      </c>
      <c r="B573" s="82" t="s">
        <v>88</v>
      </c>
      <c r="C573" s="1">
        <v>9940026500</v>
      </c>
      <c r="D573" s="1"/>
      <c r="E573" s="99" t="s">
        <v>608</v>
      </c>
      <c r="F573" s="39">
        <f>F574</f>
        <v>25</v>
      </c>
      <c r="G573" s="39">
        <f t="shared" si="139"/>
        <v>0</v>
      </c>
      <c r="H573" s="39">
        <f t="shared" si="139"/>
        <v>0</v>
      </c>
    </row>
    <row r="574" spans="1:8" x14ac:dyDescent="0.25">
      <c r="A574" s="82" t="s">
        <v>9</v>
      </c>
      <c r="B574" s="82" t="s">
        <v>88</v>
      </c>
      <c r="C574" s="1">
        <v>9940026500</v>
      </c>
      <c r="D574" s="82" t="s">
        <v>609</v>
      </c>
      <c r="E574" s="1" t="s">
        <v>610</v>
      </c>
      <c r="F574" s="39">
        <v>25</v>
      </c>
      <c r="G574" s="39">
        <v>0</v>
      </c>
      <c r="H574" s="39">
        <v>0</v>
      </c>
    </row>
  </sheetData>
  <mergeCells count="9">
    <mergeCell ref="A8:H8"/>
    <mergeCell ref="A11:A13"/>
    <mergeCell ref="B11:B13"/>
    <mergeCell ref="C11:C13"/>
    <mergeCell ref="D11:D13"/>
    <mergeCell ref="E11:E13"/>
    <mergeCell ref="F11:H11"/>
    <mergeCell ref="F12:F13"/>
    <mergeCell ref="G12:H12"/>
  </mergeCells>
  <pageMargins left="0.7" right="0.7" top="0.75" bottom="0.75" header="0.3" footer="0.3"/>
  <pageSetup paperSize="9"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M677"/>
  <sheetViews>
    <sheetView topLeftCell="B1" zoomScaleNormal="100" workbookViewId="0">
      <selection activeCell="J10" sqref="J10"/>
    </sheetView>
  </sheetViews>
  <sheetFormatPr defaultColWidth="9.109375" defaultRowHeight="13.2" x14ac:dyDescent="0.25"/>
  <cols>
    <col min="1" max="1" width="2.33203125" hidden="1" customWidth="1"/>
    <col min="2" max="2" width="3.6640625" style="68" customWidth="1"/>
    <col min="3" max="3" width="2.88671875" customWidth="1"/>
    <col min="4" max="4" width="2.5546875" customWidth="1"/>
    <col min="5" max="5" width="11.5546875" customWidth="1"/>
    <col min="6" max="6" width="3.44140625" customWidth="1"/>
    <col min="7" max="7" width="35.88671875" customWidth="1"/>
    <col min="8" max="8" width="10.88671875" customWidth="1"/>
    <col min="9" max="9" width="11" customWidth="1"/>
    <col min="10" max="10" width="10.6640625" customWidth="1"/>
  </cols>
  <sheetData>
    <row r="1" spans="1:10" x14ac:dyDescent="0.25">
      <c r="G1" s="85" t="s">
        <v>570</v>
      </c>
    </row>
    <row r="2" spans="1:10" x14ac:dyDescent="0.25">
      <c r="G2" s="85" t="s">
        <v>571</v>
      </c>
    </row>
    <row r="3" spans="1:10" x14ac:dyDescent="0.25">
      <c r="G3" s="85" t="s">
        <v>788</v>
      </c>
    </row>
    <row r="4" spans="1:10" x14ac:dyDescent="0.25">
      <c r="G4" s="85" t="s">
        <v>141</v>
      </c>
    </row>
    <row r="5" spans="1:10" x14ac:dyDescent="0.25">
      <c r="G5" s="85" t="s">
        <v>667</v>
      </c>
    </row>
    <row r="6" spans="1:10" x14ac:dyDescent="0.25">
      <c r="G6" s="85"/>
    </row>
    <row r="8" spans="1:10" s="111" customFormat="1" x14ac:dyDescent="0.25">
      <c r="B8" s="260" t="s">
        <v>86</v>
      </c>
      <c r="C8" s="260"/>
      <c r="G8" s="85"/>
      <c r="H8" s="86"/>
      <c r="I8" s="86"/>
      <c r="J8" s="86"/>
    </row>
    <row r="9" spans="1:10" x14ac:dyDescent="0.25">
      <c r="G9" s="85"/>
      <c r="H9" s="85"/>
      <c r="I9" s="86"/>
      <c r="J9" s="86"/>
    </row>
    <row r="10" spans="1:10" x14ac:dyDescent="0.25">
      <c r="G10" s="85"/>
      <c r="H10" s="85"/>
      <c r="I10" s="86"/>
      <c r="J10" s="86"/>
    </row>
    <row r="11" spans="1:10" x14ac:dyDescent="0.25">
      <c r="G11" s="85"/>
      <c r="H11" s="85"/>
      <c r="I11" s="86"/>
      <c r="J11" s="86"/>
    </row>
    <row r="12" spans="1:10" x14ac:dyDescent="0.25">
      <c r="G12" s="7"/>
      <c r="H12" s="7"/>
    </row>
    <row r="13" spans="1:10" ht="79.5" customHeight="1" x14ac:dyDescent="0.25">
      <c r="A13" s="239" t="s">
        <v>785</v>
      </c>
      <c r="B13" s="258"/>
      <c r="C13" s="258"/>
      <c r="D13" s="258"/>
      <c r="E13" s="258"/>
      <c r="F13" s="258"/>
      <c r="G13" s="258"/>
      <c r="H13" s="258"/>
      <c r="I13" s="259"/>
      <c r="J13" s="259"/>
    </row>
    <row r="14" spans="1:10" ht="15" x14ac:dyDescent="0.25">
      <c r="A14" s="109"/>
      <c r="B14" s="110"/>
      <c r="C14" s="110"/>
      <c r="D14" s="110"/>
      <c r="E14" s="110"/>
      <c r="F14" s="110"/>
      <c r="G14" s="110"/>
      <c r="H14" s="110"/>
    </row>
    <row r="15" spans="1:10" x14ac:dyDescent="0.25">
      <c r="B15" s="263" t="s">
        <v>128</v>
      </c>
      <c r="C15" s="245" t="s">
        <v>117</v>
      </c>
      <c r="D15" s="245" t="s">
        <v>118</v>
      </c>
      <c r="E15" s="245" t="s">
        <v>119</v>
      </c>
      <c r="F15" s="245" t="s">
        <v>113</v>
      </c>
      <c r="G15" s="245" t="s">
        <v>90</v>
      </c>
      <c r="H15" s="251" t="s">
        <v>27</v>
      </c>
      <c r="I15" s="238"/>
      <c r="J15" s="238"/>
    </row>
    <row r="16" spans="1:10" x14ac:dyDescent="0.25">
      <c r="A16" s="261" t="s">
        <v>87</v>
      </c>
      <c r="B16" s="238"/>
      <c r="C16" s="246"/>
      <c r="D16" s="246"/>
      <c r="E16" s="246"/>
      <c r="F16" s="246"/>
      <c r="G16" s="246"/>
      <c r="H16" s="255" t="s">
        <v>468</v>
      </c>
      <c r="I16" s="238" t="s">
        <v>138</v>
      </c>
      <c r="J16" s="238"/>
    </row>
    <row r="17" spans="1:10" x14ac:dyDescent="0.25">
      <c r="A17" s="262"/>
      <c r="B17" s="238"/>
      <c r="C17" s="247"/>
      <c r="D17" s="247"/>
      <c r="E17" s="247"/>
      <c r="F17" s="247"/>
      <c r="G17" s="247"/>
      <c r="H17" s="257"/>
      <c r="I17" s="1" t="s">
        <v>596</v>
      </c>
      <c r="J17" s="1" t="s">
        <v>668</v>
      </c>
    </row>
    <row r="18" spans="1:10" x14ac:dyDescent="0.25">
      <c r="A18" s="2">
        <v>1</v>
      </c>
      <c r="B18" s="69">
        <v>1</v>
      </c>
      <c r="C18" s="69">
        <v>2</v>
      </c>
      <c r="D18" s="69">
        <v>3</v>
      </c>
      <c r="E18" s="69">
        <v>4</v>
      </c>
      <c r="F18" s="69">
        <v>5</v>
      </c>
      <c r="G18" s="69">
        <v>6</v>
      </c>
      <c r="H18" s="69">
        <v>7</v>
      </c>
      <c r="I18" s="69">
        <v>8</v>
      </c>
      <c r="J18" s="69">
        <v>9</v>
      </c>
    </row>
    <row r="19" spans="1:10" ht="17.399999999999999" x14ac:dyDescent="0.3">
      <c r="A19" s="12"/>
      <c r="B19" s="25"/>
      <c r="C19" s="12"/>
      <c r="D19" s="12"/>
      <c r="E19" s="12"/>
      <c r="F19" s="12"/>
      <c r="G19" s="9" t="s">
        <v>92</v>
      </c>
      <c r="H19" s="59">
        <f>H20+H30+H39+H424+H558+H661</f>
        <v>1339576.3</v>
      </c>
      <c r="I19" s="59">
        <f>I20+I30+I39+I424+I558+I661</f>
        <v>1140354</v>
      </c>
      <c r="J19" s="59">
        <f>J20+J30+J39+J424+J558+J661</f>
        <v>1141596.4000000001</v>
      </c>
    </row>
    <row r="20" spans="1:10" ht="34.799999999999997" x14ac:dyDescent="0.3">
      <c r="A20" s="3">
        <v>1</v>
      </c>
      <c r="B20" s="91">
        <v>936</v>
      </c>
      <c r="C20" s="13"/>
      <c r="D20" s="13"/>
      <c r="E20" s="13"/>
      <c r="F20" s="13"/>
      <c r="G20" s="14" t="s">
        <v>136</v>
      </c>
      <c r="H20" s="92">
        <f t="shared" ref="H20:J23" si="0">H21</f>
        <v>4420.3</v>
      </c>
      <c r="I20" s="92">
        <f t="shared" si="0"/>
        <v>4420.3</v>
      </c>
      <c r="J20" s="92">
        <f t="shared" si="0"/>
        <v>4420.3</v>
      </c>
    </row>
    <row r="21" spans="1:10" ht="18.75" customHeight="1" x14ac:dyDescent="0.3">
      <c r="A21" s="3"/>
      <c r="B21" s="91"/>
      <c r="C21" s="4" t="s">
        <v>88</v>
      </c>
      <c r="D21" s="11"/>
      <c r="E21" s="11"/>
      <c r="F21" s="11"/>
      <c r="G21" s="49" t="s">
        <v>91</v>
      </c>
      <c r="H21" s="92">
        <f t="shared" si="0"/>
        <v>4420.3</v>
      </c>
      <c r="I21" s="92">
        <f t="shared" si="0"/>
        <v>4420.3</v>
      </c>
      <c r="J21" s="92">
        <f t="shared" si="0"/>
        <v>4420.3</v>
      </c>
    </row>
    <row r="22" spans="1:10" ht="66.599999999999994" x14ac:dyDescent="0.3">
      <c r="A22" s="29"/>
      <c r="B22" s="24"/>
      <c r="C22" s="30" t="s">
        <v>88</v>
      </c>
      <c r="D22" s="30" t="s">
        <v>93</v>
      </c>
      <c r="E22" s="31"/>
      <c r="F22" s="31"/>
      <c r="G22" s="48" t="s">
        <v>127</v>
      </c>
      <c r="H22" s="43">
        <f t="shared" si="0"/>
        <v>4420.3</v>
      </c>
      <c r="I22" s="43">
        <f t="shared" si="0"/>
        <v>4420.3</v>
      </c>
      <c r="J22" s="43">
        <f t="shared" si="0"/>
        <v>4420.3</v>
      </c>
    </row>
    <row r="23" spans="1:10" ht="26.4" x14ac:dyDescent="0.25">
      <c r="A23" s="1"/>
      <c r="B23" s="25"/>
      <c r="C23" s="16" t="s">
        <v>88</v>
      </c>
      <c r="D23" s="16" t="s">
        <v>93</v>
      </c>
      <c r="E23" s="79">
        <v>9900000000</v>
      </c>
      <c r="F23" s="21"/>
      <c r="G23" s="55" t="s">
        <v>143</v>
      </c>
      <c r="H23" s="41">
        <f t="shared" si="0"/>
        <v>4420.3</v>
      </c>
      <c r="I23" s="41">
        <f t="shared" si="0"/>
        <v>4420.3</v>
      </c>
      <c r="J23" s="41">
        <f t="shared" si="0"/>
        <v>4420.3</v>
      </c>
    </row>
    <row r="24" spans="1:10" ht="39.6" x14ac:dyDescent="0.25">
      <c r="A24" s="1"/>
      <c r="B24" s="25"/>
      <c r="C24" s="16" t="s">
        <v>88</v>
      </c>
      <c r="D24" s="16" t="s">
        <v>93</v>
      </c>
      <c r="E24" s="79">
        <v>9990000000</v>
      </c>
      <c r="F24" s="16"/>
      <c r="G24" s="54" t="s">
        <v>28</v>
      </c>
      <c r="H24" s="41">
        <f t="shared" ref="H24" si="1">H25+H27</f>
        <v>4420.3</v>
      </c>
      <c r="I24" s="41">
        <f t="shared" ref="I24:J24" si="2">I25+I27</f>
        <v>4420.3</v>
      </c>
      <c r="J24" s="41">
        <f t="shared" si="2"/>
        <v>4420.3</v>
      </c>
    </row>
    <row r="25" spans="1:10" x14ac:dyDescent="0.25">
      <c r="A25" s="1"/>
      <c r="B25" s="25"/>
      <c r="C25" s="16" t="s">
        <v>88</v>
      </c>
      <c r="D25" s="16" t="s">
        <v>93</v>
      </c>
      <c r="E25" s="79">
        <v>9990022400</v>
      </c>
      <c r="F25" s="16"/>
      <c r="G25" s="98" t="s">
        <v>137</v>
      </c>
      <c r="H25" s="41">
        <f>H26</f>
        <v>1652.8</v>
      </c>
      <c r="I25" s="41">
        <f>I26</f>
        <v>1652.8</v>
      </c>
      <c r="J25" s="41">
        <f>J26</f>
        <v>1652.8</v>
      </c>
    </row>
    <row r="26" spans="1:10" ht="39.6" x14ac:dyDescent="0.25">
      <c r="A26" s="1"/>
      <c r="B26" s="25"/>
      <c r="C26" s="16" t="s">
        <v>88</v>
      </c>
      <c r="D26" s="16" t="s">
        <v>93</v>
      </c>
      <c r="E26" s="79">
        <v>9990022400</v>
      </c>
      <c r="F26" s="16" t="s">
        <v>62</v>
      </c>
      <c r="G26" s="55" t="s">
        <v>63</v>
      </c>
      <c r="H26" s="39">
        <v>1652.8</v>
      </c>
      <c r="I26" s="39">
        <v>1652.8</v>
      </c>
      <c r="J26" s="39">
        <v>1652.8</v>
      </c>
    </row>
    <row r="27" spans="1:10" ht="26.4" x14ac:dyDescent="0.25">
      <c r="A27" s="1"/>
      <c r="B27" s="25"/>
      <c r="C27" s="16" t="s">
        <v>88</v>
      </c>
      <c r="D27" s="16" t="s">
        <v>93</v>
      </c>
      <c r="E27" s="79">
        <v>9990022500</v>
      </c>
      <c r="F27" s="21"/>
      <c r="G27" s="99" t="s">
        <v>595</v>
      </c>
      <c r="H27" s="41">
        <f>SUM(H28:H29)</f>
        <v>2767.5</v>
      </c>
      <c r="I27" s="41">
        <f>SUM(I28:I29)</f>
        <v>2767.5</v>
      </c>
      <c r="J27" s="41">
        <f>SUM(J28:J29)</f>
        <v>2767.5</v>
      </c>
    </row>
    <row r="28" spans="1:10" ht="39.6" x14ac:dyDescent="0.25">
      <c r="A28" s="1"/>
      <c r="B28" s="25"/>
      <c r="C28" s="16" t="s">
        <v>88</v>
      </c>
      <c r="D28" s="16" t="s">
        <v>93</v>
      </c>
      <c r="E28" s="79">
        <v>9990022500</v>
      </c>
      <c r="F28" s="16" t="s">
        <v>62</v>
      </c>
      <c r="G28" s="55" t="s">
        <v>63</v>
      </c>
      <c r="H28" s="39">
        <v>2650.5</v>
      </c>
      <c r="I28" s="39">
        <v>2650.5</v>
      </c>
      <c r="J28" s="39">
        <v>2650.5</v>
      </c>
    </row>
    <row r="29" spans="1:10" ht="39.6" x14ac:dyDescent="0.25">
      <c r="A29" s="1"/>
      <c r="B29" s="25"/>
      <c r="C29" s="16" t="s">
        <v>88</v>
      </c>
      <c r="D29" s="16" t="s">
        <v>93</v>
      </c>
      <c r="E29" s="79">
        <v>9990022500</v>
      </c>
      <c r="F29" s="82" t="s">
        <v>209</v>
      </c>
      <c r="G29" s="98" t="s">
        <v>210</v>
      </c>
      <c r="H29" s="39">
        <v>117</v>
      </c>
      <c r="I29" s="39">
        <v>117</v>
      </c>
      <c r="J29" s="39">
        <v>117</v>
      </c>
    </row>
    <row r="30" spans="1:10" ht="46.8" x14ac:dyDescent="0.3">
      <c r="A30" s="1"/>
      <c r="B30" s="91">
        <v>939</v>
      </c>
      <c r="C30" s="13"/>
      <c r="D30" s="13"/>
      <c r="E30" s="13"/>
      <c r="F30" s="13"/>
      <c r="G30" s="10" t="s">
        <v>198</v>
      </c>
      <c r="H30" s="92">
        <f t="shared" ref="H30:J30" si="3">H31</f>
        <v>2035.8000000000002</v>
      </c>
      <c r="I30" s="92">
        <f t="shared" si="3"/>
        <v>1964.2</v>
      </c>
      <c r="J30" s="92">
        <f t="shared" si="3"/>
        <v>1964.2</v>
      </c>
    </row>
    <row r="31" spans="1:10" ht="18" customHeight="1" x14ac:dyDescent="0.3">
      <c r="A31" s="1"/>
      <c r="B31" s="91"/>
      <c r="C31" s="4" t="s">
        <v>88</v>
      </c>
      <c r="D31" s="11"/>
      <c r="E31" s="11"/>
      <c r="F31" s="11"/>
      <c r="G31" s="49" t="s">
        <v>91</v>
      </c>
      <c r="H31" s="92">
        <f t="shared" ref="H31:J31" si="4">H32</f>
        <v>2035.8000000000002</v>
      </c>
      <c r="I31" s="92">
        <f t="shared" si="4"/>
        <v>1964.2</v>
      </c>
      <c r="J31" s="92">
        <f t="shared" si="4"/>
        <v>1964.2</v>
      </c>
    </row>
    <row r="32" spans="1:10" ht="69.599999999999994" customHeight="1" x14ac:dyDescent="0.3">
      <c r="A32" s="1"/>
      <c r="B32" s="24"/>
      <c r="C32" s="30" t="s">
        <v>88</v>
      </c>
      <c r="D32" s="30" t="s">
        <v>96</v>
      </c>
      <c r="E32" s="31"/>
      <c r="F32" s="31"/>
      <c r="G32" s="46" t="s">
        <v>125</v>
      </c>
      <c r="H32" s="93">
        <f t="shared" ref="H32:J32" si="5">H33</f>
        <v>2035.8000000000002</v>
      </c>
      <c r="I32" s="93">
        <f t="shared" si="5"/>
        <v>1964.2</v>
      </c>
      <c r="J32" s="93">
        <f t="shared" si="5"/>
        <v>1964.2</v>
      </c>
    </row>
    <row r="33" spans="1:10" ht="39.6" x14ac:dyDescent="0.25">
      <c r="A33" s="1"/>
      <c r="B33" s="24"/>
      <c r="C33" s="16" t="s">
        <v>88</v>
      </c>
      <c r="D33" s="82" t="s">
        <v>96</v>
      </c>
      <c r="E33" s="79">
        <v>9990000000</v>
      </c>
      <c r="F33" s="16"/>
      <c r="G33" s="54" t="s">
        <v>28</v>
      </c>
      <c r="H33" s="39">
        <f>H34+H36</f>
        <v>2035.8000000000002</v>
      </c>
      <c r="I33" s="39">
        <f t="shared" ref="I33:J33" si="6">I34+I36</f>
        <v>1964.2</v>
      </c>
      <c r="J33" s="39">
        <f t="shared" si="6"/>
        <v>1964.2</v>
      </c>
    </row>
    <row r="34" spans="1:10" s="174" customFormat="1" ht="26.4" x14ac:dyDescent="0.25">
      <c r="A34" s="1"/>
      <c r="B34" s="24"/>
      <c r="C34" s="16" t="s">
        <v>88</v>
      </c>
      <c r="D34" s="16" t="s">
        <v>96</v>
      </c>
      <c r="E34" s="79">
        <v>9990022350</v>
      </c>
      <c r="F34" s="16"/>
      <c r="G34" s="98" t="s">
        <v>735</v>
      </c>
      <c r="H34" s="39">
        <f>H35</f>
        <v>1291.4000000000001</v>
      </c>
      <c r="I34" s="39">
        <f t="shared" ref="I34:J34" si="7">I35</f>
        <v>1291.4000000000001</v>
      </c>
      <c r="J34" s="39">
        <f t="shared" si="7"/>
        <v>1291.4000000000001</v>
      </c>
    </row>
    <row r="35" spans="1:10" s="174" customFormat="1" ht="39.6" x14ac:dyDescent="0.25">
      <c r="A35" s="1"/>
      <c r="B35" s="24"/>
      <c r="C35" s="16" t="s">
        <v>88</v>
      </c>
      <c r="D35" s="16" t="s">
        <v>96</v>
      </c>
      <c r="E35" s="79">
        <v>9990022350</v>
      </c>
      <c r="F35" s="16" t="s">
        <v>62</v>
      </c>
      <c r="G35" s="167" t="s">
        <v>78</v>
      </c>
      <c r="H35" s="39">
        <v>1291.4000000000001</v>
      </c>
      <c r="I35" s="39">
        <v>1291.4000000000001</v>
      </c>
      <c r="J35" s="39">
        <v>1291.4000000000001</v>
      </c>
    </row>
    <row r="36" spans="1:10" ht="26.4" x14ac:dyDescent="0.25">
      <c r="A36" s="1"/>
      <c r="B36" s="25"/>
      <c r="C36" s="16" t="s">
        <v>88</v>
      </c>
      <c r="D36" s="82" t="s">
        <v>96</v>
      </c>
      <c r="E36" s="79">
        <v>9990022300</v>
      </c>
      <c r="F36" s="21"/>
      <c r="G36" s="99" t="s">
        <v>198</v>
      </c>
      <c r="H36" s="41">
        <f>H37+H38</f>
        <v>744.4</v>
      </c>
      <c r="I36" s="41">
        <f>I37+I38</f>
        <v>672.8</v>
      </c>
      <c r="J36" s="41">
        <f>J37+J38</f>
        <v>672.8</v>
      </c>
    </row>
    <row r="37" spans="1:10" ht="39.6" x14ac:dyDescent="0.25">
      <c r="A37" s="1"/>
      <c r="B37" s="25"/>
      <c r="C37" s="16" t="s">
        <v>88</v>
      </c>
      <c r="D37" s="82" t="s">
        <v>96</v>
      </c>
      <c r="E37" s="79">
        <v>9990022300</v>
      </c>
      <c r="F37" s="16" t="s">
        <v>62</v>
      </c>
      <c r="G37" s="99" t="s">
        <v>78</v>
      </c>
      <c r="H37" s="39">
        <v>694.3</v>
      </c>
      <c r="I37" s="39">
        <v>669.3</v>
      </c>
      <c r="J37" s="39">
        <v>669.3</v>
      </c>
    </row>
    <row r="38" spans="1:10" ht="39.6" x14ac:dyDescent="0.25">
      <c r="A38" s="1"/>
      <c r="B38" s="25"/>
      <c r="C38" s="16" t="s">
        <v>88</v>
      </c>
      <c r="D38" s="82" t="s">
        <v>96</v>
      </c>
      <c r="E38" s="79">
        <v>9990022300</v>
      </c>
      <c r="F38" s="82" t="s">
        <v>209</v>
      </c>
      <c r="G38" s="98" t="s">
        <v>210</v>
      </c>
      <c r="H38" s="39">
        <v>50.1</v>
      </c>
      <c r="I38" s="39">
        <v>3.5</v>
      </c>
      <c r="J38" s="39">
        <v>3.5</v>
      </c>
    </row>
    <row r="39" spans="1:10" s="8" customFormat="1" ht="52.2" x14ac:dyDescent="0.3">
      <c r="A39" s="3">
        <v>2</v>
      </c>
      <c r="B39" s="91">
        <v>937</v>
      </c>
      <c r="C39" s="13"/>
      <c r="D39" s="13"/>
      <c r="E39" s="13"/>
      <c r="F39" s="13"/>
      <c r="G39" s="14" t="s">
        <v>194</v>
      </c>
      <c r="H39" s="59">
        <f>H40+H91+H136+H238+H381+H406</f>
        <v>530328.60000000009</v>
      </c>
      <c r="I39" s="59">
        <f>I40+I91+I136+I238+I381+I406</f>
        <v>363757</v>
      </c>
      <c r="J39" s="59">
        <f>J40+J91+J136+J238+J381+J406</f>
        <v>359339.70000000007</v>
      </c>
    </row>
    <row r="40" spans="1:10" ht="15.6" x14ac:dyDescent="0.3">
      <c r="A40" s="3"/>
      <c r="B40" s="91"/>
      <c r="C40" s="4" t="s">
        <v>88</v>
      </c>
      <c r="D40" s="11"/>
      <c r="E40" s="11"/>
      <c r="F40" s="11"/>
      <c r="G40" s="15" t="s">
        <v>91</v>
      </c>
      <c r="H40" s="92">
        <f>H41+H46+H55+H60</f>
        <v>109775.80000000002</v>
      </c>
      <c r="I40" s="92">
        <f>I41+I46+I55+I60</f>
        <v>107510.7</v>
      </c>
      <c r="J40" s="92">
        <f>J41+J46+J55+J60</f>
        <v>107582.20000000001</v>
      </c>
    </row>
    <row r="41" spans="1:10" ht="52.8" customHeight="1" x14ac:dyDescent="0.3">
      <c r="A41" s="3"/>
      <c r="B41" s="91"/>
      <c r="C41" s="30" t="s">
        <v>88</v>
      </c>
      <c r="D41" s="30" t="s">
        <v>89</v>
      </c>
      <c r="E41" s="30"/>
      <c r="F41" s="30"/>
      <c r="G41" s="46" t="s">
        <v>17</v>
      </c>
      <c r="H41" s="40">
        <f t="shared" ref="H41:J41" si="8">H42</f>
        <v>2266.3000000000002</v>
      </c>
      <c r="I41" s="40">
        <f t="shared" si="8"/>
        <v>2266.3000000000002</v>
      </c>
      <c r="J41" s="40">
        <f t="shared" si="8"/>
        <v>2266.3000000000002</v>
      </c>
    </row>
    <row r="42" spans="1:10" ht="26.4" x14ac:dyDescent="0.3">
      <c r="A42" s="3"/>
      <c r="B42" s="91"/>
      <c r="C42" s="16" t="s">
        <v>88</v>
      </c>
      <c r="D42" s="16" t="s">
        <v>89</v>
      </c>
      <c r="E42" s="79">
        <v>9900000000</v>
      </c>
      <c r="F42" s="16"/>
      <c r="G42" s="55" t="s">
        <v>142</v>
      </c>
      <c r="H42" s="41">
        <f t="shared" ref="H42" si="9">H44</f>
        <v>2266.3000000000002</v>
      </c>
      <c r="I42" s="41">
        <f t="shared" ref="I42:J42" si="10">I44</f>
        <v>2266.3000000000002</v>
      </c>
      <c r="J42" s="41">
        <f t="shared" si="10"/>
        <v>2266.3000000000002</v>
      </c>
    </row>
    <row r="43" spans="1:10" ht="39.6" x14ac:dyDescent="0.3">
      <c r="A43" s="3"/>
      <c r="B43" s="91"/>
      <c r="C43" s="16" t="s">
        <v>88</v>
      </c>
      <c r="D43" s="16" t="s">
        <v>89</v>
      </c>
      <c r="E43" s="79">
        <v>9980000000</v>
      </c>
      <c r="F43" s="16"/>
      <c r="G43" s="54" t="s">
        <v>29</v>
      </c>
      <c r="H43" s="41">
        <f>H44</f>
        <v>2266.3000000000002</v>
      </c>
      <c r="I43" s="41">
        <f>I44</f>
        <v>2266.3000000000002</v>
      </c>
      <c r="J43" s="41">
        <f>J44</f>
        <v>2266.3000000000002</v>
      </c>
    </row>
    <row r="44" spans="1:10" ht="15.6" x14ac:dyDescent="0.3">
      <c r="A44" s="3"/>
      <c r="B44" s="91"/>
      <c r="C44" s="16" t="s">
        <v>88</v>
      </c>
      <c r="D44" s="16" t="s">
        <v>89</v>
      </c>
      <c r="E44" s="79">
        <v>9980022100</v>
      </c>
      <c r="F44" s="16"/>
      <c r="G44" s="99" t="s">
        <v>114</v>
      </c>
      <c r="H44" s="39">
        <f>H45</f>
        <v>2266.3000000000002</v>
      </c>
      <c r="I44" s="39">
        <f t="shared" ref="I44:J44" si="11">I45</f>
        <v>2266.3000000000002</v>
      </c>
      <c r="J44" s="39">
        <f t="shared" si="11"/>
        <v>2266.3000000000002</v>
      </c>
    </row>
    <row r="45" spans="1:10" ht="40.200000000000003" x14ac:dyDescent="0.3">
      <c r="A45" s="3"/>
      <c r="B45" s="91"/>
      <c r="C45" s="16" t="s">
        <v>88</v>
      </c>
      <c r="D45" s="16" t="s">
        <v>89</v>
      </c>
      <c r="E45" s="79">
        <v>9980022100</v>
      </c>
      <c r="F45" s="16" t="s">
        <v>62</v>
      </c>
      <c r="G45" s="99" t="s">
        <v>78</v>
      </c>
      <c r="H45" s="39">
        <v>2266.3000000000002</v>
      </c>
      <c r="I45" s="39">
        <v>2266.3000000000002</v>
      </c>
      <c r="J45" s="39">
        <v>2266.3000000000002</v>
      </c>
    </row>
    <row r="46" spans="1:10" s="26" customFormat="1" ht="59.4" customHeight="1" x14ac:dyDescent="0.3">
      <c r="A46" s="23"/>
      <c r="B46" s="24"/>
      <c r="C46" s="30" t="s">
        <v>88</v>
      </c>
      <c r="D46" s="30" t="s">
        <v>94</v>
      </c>
      <c r="E46" s="30"/>
      <c r="F46" s="30"/>
      <c r="G46" s="46" t="s">
        <v>124</v>
      </c>
      <c r="H46" s="40">
        <f t="shared" ref="H46:J46" si="12">H47</f>
        <v>56286.299999999996</v>
      </c>
      <c r="I46" s="40">
        <f t="shared" si="12"/>
        <v>56289.899999999994</v>
      </c>
      <c r="J46" s="40">
        <f t="shared" si="12"/>
        <v>56293.7</v>
      </c>
    </row>
    <row r="47" spans="1:10" ht="26.4" x14ac:dyDescent="0.25">
      <c r="A47" s="1"/>
      <c r="B47" s="25"/>
      <c r="C47" s="16" t="s">
        <v>88</v>
      </c>
      <c r="D47" s="16" t="s">
        <v>94</v>
      </c>
      <c r="E47" s="79">
        <v>9900000000</v>
      </c>
      <c r="F47" s="16"/>
      <c r="G47" s="55" t="s">
        <v>142</v>
      </c>
      <c r="H47" s="39">
        <f>H48+H51</f>
        <v>56286.299999999996</v>
      </c>
      <c r="I47" s="39">
        <f>I48+I51</f>
        <v>56289.899999999994</v>
      </c>
      <c r="J47" s="39">
        <f>J48+J51</f>
        <v>56293.7</v>
      </c>
    </row>
    <row r="48" spans="1:10" ht="26.4" x14ac:dyDescent="0.25">
      <c r="A48" s="1"/>
      <c r="B48" s="25"/>
      <c r="C48" s="16" t="s">
        <v>88</v>
      </c>
      <c r="D48" s="16" t="s">
        <v>94</v>
      </c>
      <c r="E48" s="79">
        <v>9930000000</v>
      </c>
      <c r="F48" s="16"/>
      <c r="G48" s="22" t="s">
        <v>40</v>
      </c>
      <c r="H48" s="39">
        <f t="shared" ref="H48:J49" si="13">H49</f>
        <v>478.1</v>
      </c>
      <c r="I48" s="39">
        <f t="shared" si="13"/>
        <v>481.7</v>
      </c>
      <c r="J48" s="39">
        <f t="shared" si="13"/>
        <v>485.5</v>
      </c>
    </row>
    <row r="49" spans="1:10" ht="65.400000000000006" customHeight="1" x14ac:dyDescent="0.25">
      <c r="A49" s="1"/>
      <c r="B49" s="25"/>
      <c r="C49" s="16" t="s">
        <v>88</v>
      </c>
      <c r="D49" s="16" t="s">
        <v>94</v>
      </c>
      <c r="E49" s="79">
        <v>9930010510</v>
      </c>
      <c r="F49" s="16"/>
      <c r="G49" s="22" t="s">
        <v>15</v>
      </c>
      <c r="H49" s="39">
        <f>H50</f>
        <v>478.1</v>
      </c>
      <c r="I49" s="39">
        <f t="shared" si="13"/>
        <v>481.7</v>
      </c>
      <c r="J49" s="39">
        <f t="shared" si="13"/>
        <v>485.5</v>
      </c>
    </row>
    <row r="50" spans="1:10" ht="39.6" x14ac:dyDescent="0.25">
      <c r="A50" s="1"/>
      <c r="B50" s="25"/>
      <c r="C50" s="16" t="s">
        <v>88</v>
      </c>
      <c r="D50" s="16" t="s">
        <v>94</v>
      </c>
      <c r="E50" s="79">
        <v>9930010510</v>
      </c>
      <c r="F50" s="16" t="s">
        <v>62</v>
      </c>
      <c r="G50" s="102" t="s">
        <v>63</v>
      </c>
      <c r="H50" s="39">
        <v>478.1</v>
      </c>
      <c r="I50" s="39">
        <v>481.7</v>
      </c>
      <c r="J50" s="39">
        <v>485.5</v>
      </c>
    </row>
    <row r="51" spans="1:10" ht="39.6" x14ac:dyDescent="0.25">
      <c r="A51" s="1"/>
      <c r="B51" s="25"/>
      <c r="C51" s="16" t="s">
        <v>88</v>
      </c>
      <c r="D51" s="16" t="s">
        <v>94</v>
      </c>
      <c r="E51" s="79">
        <v>9980000000</v>
      </c>
      <c r="F51" s="16"/>
      <c r="G51" s="54" t="s">
        <v>29</v>
      </c>
      <c r="H51" s="39">
        <f t="shared" ref="H51:J51" si="14">H52</f>
        <v>55808.2</v>
      </c>
      <c r="I51" s="39">
        <f t="shared" si="14"/>
        <v>55808.2</v>
      </c>
      <c r="J51" s="39">
        <f t="shared" si="14"/>
        <v>55808.2</v>
      </c>
    </row>
    <row r="52" spans="1:10" x14ac:dyDescent="0.25">
      <c r="A52" s="1"/>
      <c r="B52" s="25"/>
      <c r="C52" s="16" t="s">
        <v>88</v>
      </c>
      <c r="D52" s="16" t="s">
        <v>94</v>
      </c>
      <c r="E52" s="138">
        <v>9980022200</v>
      </c>
      <c r="F52" s="21"/>
      <c r="G52" s="22" t="s">
        <v>115</v>
      </c>
      <c r="H52" s="39">
        <f>SUM(H53:H54)</f>
        <v>55808.2</v>
      </c>
      <c r="I52" s="39">
        <f>SUM(I53:I54)</f>
        <v>55808.2</v>
      </c>
      <c r="J52" s="39">
        <f>SUM(J53:J54)</f>
        <v>55808.2</v>
      </c>
    </row>
    <row r="53" spans="1:10" ht="39.6" x14ac:dyDescent="0.25">
      <c r="A53" s="1"/>
      <c r="B53" s="25"/>
      <c r="C53" s="16" t="s">
        <v>88</v>
      </c>
      <c r="D53" s="16" t="s">
        <v>94</v>
      </c>
      <c r="E53" s="138">
        <v>9980022200</v>
      </c>
      <c r="F53" s="16" t="s">
        <v>62</v>
      </c>
      <c r="G53" s="55" t="s">
        <v>63</v>
      </c>
      <c r="H53" s="39">
        <v>53934.1</v>
      </c>
      <c r="I53" s="39">
        <v>53934.1</v>
      </c>
      <c r="J53" s="39">
        <v>53934.1</v>
      </c>
    </row>
    <row r="54" spans="1:10" ht="39.6" x14ac:dyDescent="0.25">
      <c r="A54" s="1"/>
      <c r="B54" s="25"/>
      <c r="C54" s="16" t="s">
        <v>88</v>
      </c>
      <c r="D54" s="16" t="s">
        <v>94</v>
      </c>
      <c r="E54" s="138">
        <v>9980022200</v>
      </c>
      <c r="F54" s="82" t="s">
        <v>209</v>
      </c>
      <c r="G54" s="98" t="s">
        <v>210</v>
      </c>
      <c r="H54" s="39">
        <v>1874.1</v>
      </c>
      <c r="I54" s="39">
        <v>1874.1</v>
      </c>
      <c r="J54" s="39">
        <v>1874.1</v>
      </c>
    </row>
    <row r="55" spans="1:10" ht="14.4" x14ac:dyDescent="0.3">
      <c r="A55" s="1"/>
      <c r="B55" s="25"/>
      <c r="C55" s="35" t="s">
        <v>88</v>
      </c>
      <c r="D55" s="35" t="s">
        <v>95</v>
      </c>
      <c r="E55" s="35"/>
      <c r="F55" s="35"/>
      <c r="G55" s="46" t="s">
        <v>286</v>
      </c>
      <c r="H55" s="42">
        <f t="shared" ref="H55:J55" si="15">SUM(H56)</f>
        <v>8.3000000000000007</v>
      </c>
      <c r="I55" s="42">
        <f t="shared" si="15"/>
        <v>8.6</v>
      </c>
      <c r="J55" s="42">
        <f t="shared" si="15"/>
        <v>98</v>
      </c>
    </row>
    <row r="56" spans="1:10" ht="26.4" x14ac:dyDescent="0.25">
      <c r="A56" s="1"/>
      <c r="B56" s="25"/>
      <c r="C56" s="16" t="s">
        <v>88</v>
      </c>
      <c r="D56" s="82" t="s">
        <v>95</v>
      </c>
      <c r="E56" s="79">
        <v>9900000000</v>
      </c>
      <c r="F56" s="16"/>
      <c r="G56" s="55" t="s">
        <v>143</v>
      </c>
      <c r="H56" s="39">
        <f t="shared" ref="H56:J58" si="16">H57</f>
        <v>8.3000000000000007</v>
      </c>
      <c r="I56" s="39">
        <f t="shared" si="16"/>
        <v>8.6</v>
      </c>
      <c r="J56" s="39">
        <f t="shared" si="16"/>
        <v>98</v>
      </c>
    </row>
    <row r="57" spans="1:10" ht="26.4" x14ac:dyDescent="0.25">
      <c r="A57" s="1"/>
      <c r="B57" s="25"/>
      <c r="C57" s="16" t="s">
        <v>88</v>
      </c>
      <c r="D57" s="82" t="s">
        <v>95</v>
      </c>
      <c r="E57" s="79">
        <v>9930000000</v>
      </c>
      <c r="F57" s="16"/>
      <c r="G57" s="22" t="s">
        <v>40</v>
      </c>
      <c r="H57" s="39">
        <f t="shared" si="16"/>
        <v>8.3000000000000007</v>
      </c>
      <c r="I57" s="39">
        <f t="shared" si="16"/>
        <v>8.6</v>
      </c>
      <c r="J57" s="39">
        <f t="shared" si="16"/>
        <v>98</v>
      </c>
    </row>
    <row r="58" spans="1:10" ht="66" x14ac:dyDescent="0.25">
      <c r="A58" s="1"/>
      <c r="B58" s="25"/>
      <c r="C58" s="16" t="s">
        <v>88</v>
      </c>
      <c r="D58" s="82" t="s">
        <v>95</v>
      </c>
      <c r="E58" s="79">
        <v>9930051200</v>
      </c>
      <c r="F58" s="16"/>
      <c r="G58" s="54" t="s">
        <v>279</v>
      </c>
      <c r="H58" s="107">
        <f t="shared" si="16"/>
        <v>8.3000000000000007</v>
      </c>
      <c r="I58" s="39">
        <f t="shared" si="16"/>
        <v>8.6</v>
      </c>
      <c r="J58" s="39">
        <f t="shared" si="16"/>
        <v>98</v>
      </c>
    </row>
    <row r="59" spans="1:10" ht="39.6" x14ac:dyDescent="0.25">
      <c r="A59" s="1"/>
      <c r="B59" s="25"/>
      <c r="C59" s="16" t="s">
        <v>88</v>
      </c>
      <c r="D59" s="82" t="s">
        <v>95</v>
      </c>
      <c r="E59" s="79">
        <v>9930051200</v>
      </c>
      <c r="F59" s="82" t="s">
        <v>209</v>
      </c>
      <c r="G59" s="98" t="s">
        <v>210</v>
      </c>
      <c r="H59" s="107">
        <v>8.3000000000000007</v>
      </c>
      <c r="I59" s="107">
        <v>8.6</v>
      </c>
      <c r="J59" s="107">
        <v>98</v>
      </c>
    </row>
    <row r="60" spans="1:10" s="26" customFormat="1" ht="17.25" customHeight="1" x14ac:dyDescent="0.3">
      <c r="A60" s="23"/>
      <c r="B60" s="24"/>
      <c r="C60" s="30" t="s">
        <v>88</v>
      </c>
      <c r="D60" s="30" t="s">
        <v>9</v>
      </c>
      <c r="E60" s="33"/>
      <c r="F60" s="33"/>
      <c r="G60" s="46" t="s">
        <v>97</v>
      </c>
      <c r="H60" s="40">
        <f>H61+H73</f>
        <v>51214.900000000009</v>
      </c>
      <c r="I60" s="40">
        <f>I61+I73</f>
        <v>48945.9</v>
      </c>
      <c r="J60" s="40">
        <f>J61+J73</f>
        <v>48924.200000000004</v>
      </c>
    </row>
    <row r="61" spans="1:10" ht="92.4" x14ac:dyDescent="0.25">
      <c r="A61" s="1"/>
      <c r="B61" s="25"/>
      <c r="C61" s="16" t="s">
        <v>88</v>
      </c>
      <c r="D61" s="16" t="s">
        <v>9</v>
      </c>
      <c r="E61" s="73" t="s">
        <v>69</v>
      </c>
      <c r="F61" s="16"/>
      <c r="G61" s="142" t="s">
        <v>582</v>
      </c>
      <c r="H61" s="96">
        <f t="shared" ref="H61:J61" si="17">H62</f>
        <v>10252.4</v>
      </c>
      <c r="I61" s="96">
        <f t="shared" si="17"/>
        <v>7940</v>
      </c>
      <c r="J61" s="96">
        <f t="shared" si="17"/>
        <v>7916.2</v>
      </c>
    </row>
    <row r="62" spans="1:10" ht="39.6" x14ac:dyDescent="0.25">
      <c r="A62" s="1"/>
      <c r="B62" s="25"/>
      <c r="C62" s="16" t="s">
        <v>88</v>
      </c>
      <c r="D62" s="16" t="s">
        <v>9</v>
      </c>
      <c r="E62" s="52" t="s">
        <v>70</v>
      </c>
      <c r="F62" s="16"/>
      <c r="G62" s="48" t="s">
        <v>155</v>
      </c>
      <c r="H62" s="93">
        <f>H63+H66</f>
        <v>10252.4</v>
      </c>
      <c r="I62" s="93">
        <f t="shared" ref="I62:J62" si="18">I63+I66</f>
        <v>7940</v>
      </c>
      <c r="J62" s="93">
        <f t="shared" si="18"/>
        <v>7916.2</v>
      </c>
    </row>
    <row r="63" spans="1:10" ht="39.6" x14ac:dyDescent="0.25">
      <c r="A63" s="1"/>
      <c r="B63" s="25"/>
      <c r="C63" s="16" t="s">
        <v>88</v>
      </c>
      <c r="D63" s="16" t="s">
        <v>9</v>
      </c>
      <c r="E63" s="21" t="s">
        <v>240</v>
      </c>
      <c r="F63" s="16"/>
      <c r="G63" s="99" t="s">
        <v>241</v>
      </c>
      <c r="H63" s="39">
        <f t="shared" ref="H63:J64" si="19">H64</f>
        <v>250</v>
      </c>
      <c r="I63" s="39">
        <f t="shared" si="19"/>
        <v>250</v>
      </c>
      <c r="J63" s="39">
        <f t="shared" si="19"/>
        <v>250</v>
      </c>
    </row>
    <row r="64" spans="1:10" ht="39.6" x14ac:dyDescent="0.25">
      <c r="A64" s="1"/>
      <c r="B64" s="25"/>
      <c r="C64" s="16" t="s">
        <v>88</v>
      </c>
      <c r="D64" s="16" t="s">
        <v>9</v>
      </c>
      <c r="E64" s="82" t="s">
        <v>461</v>
      </c>
      <c r="F64" s="16"/>
      <c r="G64" s="97" t="s">
        <v>156</v>
      </c>
      <c r="H64" s="41">
        <f t="shared" si="19"/>
        <v>250</v>
      </c>
      <c r="I64" s="41">
        <f t="shared" si="19"/>
        <v>250</v>
      </c>
      <c r="J64" s="41">
        <f t="shared" si="19"/>
        <v>250</v>
      </c>
    </row>
    <row r="65" spans="1:10" ht="39.6" x14ac:dyDescent="0.25">
      <c r="A65" s="1"/>
      <c r="B65" s="25"/>
      <c r="C65" s="16" t="s">
        <v>88</v>
      </c>
      <c r="D65" s="16" t="s">
        <v>9</v>
      </c>
      <c r="E65" s="82" t="s">
        <v>461</v>
      </c>
      <c r="F65" s="82" t="s">
        <v>209</v>
      </c>
      <c r="G65" s="98" t="s">
        <v>210</v>
      </c>
      <c r="H65" s="41">
        <v>250</v>
      </c>
      <c r="I65" s="41">
        <v>250</v>
      </c>
      <c r="J65" s="41">
        <v>250</v>
      </c>
    </row>
    <row r="66" spans="1:10" ht="66" x14ac:dyDescent="0.25">
      <c r="A66" s="1"/>
      <c r="B66" s="25"/>
      <c r="C66" s="16" t="s">
        <v>88</v>
      </c>
      <c r="D66" s="16" t="s">
        <v>9</v>
      </c>
      <c r="E66" s="21" t="s">
        <v>242</v>
      </c>
      <c r="F66" s="82"/>
      <c r="G66" s="99" t="s">
        <v>243</v>
      </c>
      <c r="H66" s="41">
        <f>H67+H69+H71</f>
        <v>10002.4</v>
      </c>
      <c r="I66" s="41">
        <f>I67+I69+I71</f>
        <v>7690</v>
      </c>
      <c r="J66" s="41">
        <f>J67+J69+J71</f>
        <v>7666.2</v>
      </c>
    </row>
    <row r="67" spans="1:10" ht="52.8" x14ac:dyDescent="0.25">
      <c r="A67" s="1"/>
      <c r="B67" s="25"/>
      <c r="C67" s="16" t="s">
        <v>88</v>
      </c>
      <c r="D67" s="16" t="s">
        <v>9</v>
      </c>
      <c r="E67" s="135" t="s">
        <v>462</v>
      </c>
      <c r="F67" s="16"/>
      <c r="G67" s="97" t="s">
        <v>157</v>
      </c>
      <c r="H67" s="41">
        <f>H68</f>
        <v>100</v>
      </c>
      <c r="I67" s="41">
        <f>I68</f>
        <v>100</v>
      </c>
      <c r="J67" s="41">
        <f>J68</f>
        <v>100</v>
      </c>
    </row>
    <row r="68" spans="1:10" ht="39.6" x14ac:dyDescent="0.25">
      <c r="A68" s="1"/>
      <c r="B68" s="25"/>
      <c r="C68" s="16" t="s">
        <v>88</v>
      </c>
      <c r="D68" s="16" t="s">
        <v>9</v>
      </c>
      <c r="E68" s="135" t="s">
        <v>462</v>
      </c>
      <c r="F68" s="82" t="s">
        <v>209</v>
      </c>
      <c r="G68" s="98" t="s">
        <v>210</v>
      </c>
      <c r="H68" s="41">
        <v>100</v>
      </c>
      <c r="I68" s="41">
        <v>100</v>
      </c>
      <c r="J68" s="41">
        <v>100</v>
      </c>
    </row>
    <row r="69" spans="1:10" ht="79.2" x14ac:dyDescent="0.25">
      <c r="A69" s="1"/>
      <c r="B69" s="25"/>
      <c r="C69" s="16" t="s">
        <v>88</v>
      </c>
      <c r="D69" s="16" t="s">
        <v>9</v>
      </c>
      <c r="E69" s="135" t="s">
        <v>463</v>
      </c>
      <c r="F69" s="16"/>
      <c r="G69" s="97" t="s">
        <v>158</v>
      </c>
      <c r="H69" s="41">
        <f>H70</f>
        <v>173.5</v>
      </c>
      <c r="I69" s="41">
        <f>I70</f>
        <v>100</v>
      </c>
      <c r="J69" s="41">
        <f>J70</f>
        <v>100</v>
      </c>
    </row>
    <row r="70" spans="1:10" ht="39.6" x14ac:dyDescent="0.25">
      <c r="A70" s="1"/>
      <c r="B70" s="25"/>
      <c r="C70" s="16" t="s">
        <v>88</v>
      </c>
      <c r="D70" s="16" t="s">
        <v>9</v>
      </c>
      <c r="E70" s="135" t="s">
        <v>463</v>
      </c>
      <c r="F70" s="82" t="s">
        <v>209</v>
      </c>
      <c r="G70" s="98" t="s">
        <v>210</v>
      </c>
      <c r="H70" s="41">
        <v>173.5</v>
      </c>
      <c r="I70" s="41">
        <v>100</v>
      </c>
      <c r="J70" s="41">
        <v>100</v>
      </c>
    </row>
    <row r="71" spans="1:10" ht="39.6" x14ac:dyDescent="0.25">
      <c r="A71" s="1"/>
      <c r="B71" s="25"/>
      <c r="C71" s="16" t="s">
        <v>88</v>
      </c>
      <c r="D71" s="16" t="s">
        <v>9</v>
      </c>
      <c r="E71" s="74">
        <v>310223174</v>
      </c>
      <c r="F71" s="16"/>
      <c r="G71" s="97" t="s">
        <v>159</v>
      </c>
      <c r="H71" s="41">
        <f>SUM(H72:H72)</f>
        <v>9728.9</v>
      </c>
      <c r="I71" s="41">
        <f>SUM(I72:I72)</f>
        <v>7490</v>
      </c>
      <c r="J71" s="41">
        <f>SUM(J72:J72)</f>
        <v>7466.2</v>
      </c>
    </row>
    <row r="72" spans="1:10" ht="39.6" x14ac:dyDescent="0.25">
      <c r="A72" s="1"/>
      <c r="B72" s="25"/>
      <c r="C72" s="16" t="s">
        <v>88</v>
      </c>
      <c r="D72" s="16" t="s">
        <v>9</v>
      </c>
      <c r="E72" s="74">
        <v>310223174</v>
      </c>
      <c r="F72" s="82" t="s">
        <v>209</v>
      </c>
      <c r="G72" s="98" t="s">
        <v>210</v>
      </c>
      <c r="H72" s="41">
        <v>9728.9</v>
      </c>
      <c r="I72" s="41">
        <v>7490</v>
      </c>
      <c r="J72" s="41">
        <v>7466.2</v>
      </c>
    </row>
    <row r="73" spans="1:10" ht="26.4" x14ac:dyDescent="0.25">
      <c r="A73" s="1"/>
      <c r="B73" s="25"/>
      <c r="C73" s="5" t="s">
        <v>88</v>
      </c>
      <c r="D73" s="5" t="s">
        <v>9</v>
      </c>
      <c r="E73" s="83">
        <v>9900000000</v>
      </c>
      <c r="F73" s="5"/>
      <c r="G73" s="84" t="s">
        <v>142</v>
      </c>
      <c r="H73" s="96">
        <f>H74+H78+H83</f>
        <v>40962.500000000007</v>
      </c>
      <c r="I73" s="96">
        <f t="shared" ref="I73:J73" si="20">I74+I78+I83</f>
        <v>41005.9</v>
      </c>
      <c r="J73" s="96">
        <f t="shared" si="20"/>
        <v>41008.000000000007</v>
      </c>
    </row>
    <row r="74" spans="1:10" ht="26.4" x14ac:dyDescent="0.25">
      <c r="A74" s="1"/>
      <c r="B74" s="25"/>
      <c r="C74" s="16" t="s">
        <v>88</v>
      </c>
      <c r="D74" s="16" t="s">
        <v>9</v>
      </c>
      <c r="E74" s="79">
        <v>9930000000</v>
      </c>
      <c r="F74" s="16"/>
      <c r="G74" s="22" t="s">
        <v>40</v>
      </c>
      <c r="H74" s="39">
        <f>H75</f>
        <v>271.10000000000002</v>
      </c>
      <c r="I74" s="39">
        <f>I75</f>
        <v>273.2</v>
      </c>
      <c r="J74" s="39">
        <f t="shared" ref="J74" si="21">J75</f>
        <v>275.3</v>
      </c>
    </row>
    <row r="75" spans="1:10" ht="39.6" x14ac:dyDescent="0.25">
      <c r="A75" s="1"/>
      <c r="B75" s="25"/>
      <c r="C75" s="16" t="s">
        <v>88</v>
      </c>
      <c r="D75" s="16" t="s">
        <v>9</v>
      </c>
      <c r="E75" s="79">
        <v>9930010540</v>
      </c>
      <c r="F75" s="16"/>
      <c r="G75" s="22" t="s">
        <v>16</v>
      </c>
      <c r="H75" s="39">
        <f>H76+H77</f>
        <v>271.10000000000002</v>
      </c>
      <c r="I75" s="39">
        <f>I76+I77</f>
        <v>273.2</v>
      </c>
      <c r="J75" s="39">
        <f t="shared" ref="J75" si="22">J76+J77</f>
        <v>275.3</v>
      </c>
    </row>
    <row r="76" spans="1:10" ht="39.6" x14ac:dyDescent="0.25">
      <c r="A76" s="1"/>
      <c r="B76" s="25"/>
      <c r="C76" s="16" t="s">
        <v>88</v>
      </c>
      <c r="D76" s="16" t="s">
        <v>9</v>
      </c>
      <c r="E76" s="79">
        <v>9930010540</v>
      </c>
      <c r="F76" s="16" t="s">
        <v>62</v>
      </c>
      <c r="G76" s="102" t="s">
        <v>63</v>
      </c>
      <c r="H76" s="39">
        <v>254.9</v>
      </c>
      <c r="I76" s="39">
        <v>254.9</v>
      </c>
      <c r="J76" s="39">
        <v>254.9</v>
      </c>
    </row>
    <row r="77" spans="1:10" ht="39.6" x14ac:dyDescent="0.25">
      <c r="A77" s="1"/>
      <c r="B77" s="25"/>
      <c r="C77" s="16" t="s">
        <v>88</v>
      </c>
      <c r="D77" s="16" t="s">
        <v>9</v>
      </c>
      <c r="E77" s="79">
        <v>9930010540</v>
      </c>
      <c r="F77" s="82" t="s">
        <v>209</v>
      </c>
      <c r="G77" s="98" t="s">
        <v>210</v>
      </c>
      <c r="H77" s="39">
        <v>16.2</v>
      </c>
      <c r="I77" s="39">
        <v>18.3</v>
      </c>
      <c r="J77" s="39">
        <v>20.399999999999999</v>
      </c>
    </row>
    <row r="78" spans="1:10" ht="39.6" x14ac:dyDescent="0.25">
      <c r="A78" s="1"/>
      <c r="B78" s="25"/>
      <c r="C78" s="16" t="s">
        <v>88</v>
      </c>
      <c r="D78" s="16" t="s">
        <v>9</v>
      </c>
      <c r="E78" s="16" t="s">
        <v>24</v>
      </c>
      <c r="F78" s="16"/>
      <c r="G78" s="99" t="s">
        <v>38</v>
      </c>
      <c r="H78" s="39">
        <f>H79</f>
        <v>1416.2</v>
      </c>
      <c r="I78" s="39">
        <f t="shared" ref="I78:J78" si="23">I79</f>
        <v>1417</v>
      </c>
      <c r="J78" s="39">
        <f t="shared" si="23"/>
        <v>1417</v>
      </c>
    </row>
    <row r="79" spans="1:10" ht="26.4" x14ac:dyDescent="0.25">
      <c r="A79" s="1"/>
      <c r="B79" s="25"/>
      <c r="C79" s="16" t="s">
        <v>88</v>
      </c>
      <c r="D79" s="16" t="s">
        <v>9</v>
      </c>
      <c r="E79" s="82" t="s">
        <v>538</v>
      </c>
      <c r="F79" s="16"/>
      <c r="G79" s="99" t="s">
        <v>39</v>
      </c>
      <c r="H79" s="39">
        <f>SUM(H80:H82)</f>
        <v>1416.2</v>
      </c>
      <c r="I79" s="39">
        <f>SUM(I80:I82)</f>
        <v>1417</v>
      </c>
      <c r="J79" s="39">
        <f>SUM(J80:J82)</f>
        <v>1417</v>
      </c>
    </row>
    <row r="80" spans="1:10" ht="39.6" x14ac:dyDescent="0.25">
      <c r="A80" s="1"/>
      <c r="B80" s="25"/>
      <c r="C80" s="16" t="s">
        <v>88</v>
      </c>
      <c r="D80" s="16" t="s">
        <v>9</v>
      </c>
      <c r="E80" s="82" t="s">
        <v>538</v>
      </c>
      <c r="F80" s="82" t="s">
        <v>209</v>
      </c>
      <c r="G80" s="98" t="s">
        <v>210</v>
      </c>
      <c r="H80" s="39">
        <v>286.2</v>
      </c>
      <c r="I80" s="39">
        <v>287</v>
      </c>
      <c r="J80" s="39">
        <v>287</v>
      </c>
    </row>
    <row r="81" spans="1:10" x14ac:dyDescent="0.25">
      <c r="A81" s="1"/>
      <c r="B81" s="25"/>
      <c r="C81" s="16" t="s">
        <v>88</v>
      </c>
      <c r="D81" s="16" t="s">
        <v>9</v>
      </c>
      <c r="E81" s="82" t="s">
        <v>538</v>
      </c>
      <c r="F81" s="16" t="s">
        <v>81</v>
      </c>
      <c r="G81" s="98" t="s">
        <v>82</v>
      </c>
      <c r="H81" s="39">
        <v>528</v>
      </c>
      <c r="I81" s="39">
        <v>528</v>
      </c>
      <c r="J81" s="39">
        <v>528</v>
      </c>
    </row>
    <row r="82" spans="1:10" ht="26.4" x14ac:dyDescent="0.25">
      <c r="A82" s="1"/>
      <c r="B82" s="25"/>
      <c r="C82" s="16" t="s">
        <v>88</v>
      </c>
      <c r="D82" s="16" t="s">
        <v>9</v>
      </c>
      <c r="E82" s="82" t="s">
        <v>538</v>
      </c>
      <c r="F82" s="82" t="s">
        <v>130</v>
      </c>
      <c r="G82" s="98" t="s">
        <v>131</v>
      </c>
      <c r="H82" s="39">
        <v>602</v>
      </c>
      <c r="I82" s="39">
        <v>602</v>
      </c>
      <c r="J82" s="39">
        <v>602</v>
      </c>
    </row>
    <row r="83" spans="1:10" ht="26.4" x14ac:dyDescent="0.25">
      <c r="A83" s="1"/>
      <c r="B83" s="25"/>
      <c r="C83" s="16" t="s">
        <v>88</v>
      </c>
      <c r="D83" s="16" t="s">
        <v>9</v>
      </c>
      <c r="E83" s="82" t="s">
        <v>192</v>
      </c>
      <c r="F83" s="16"/>
      <c r="G83" s="99" t="s">
        <v>193</v>
      </c>
      <c r="H83" s="39">
        <f>H84+H87</f>
        <v>39275.200000000004</v>
      </c>
      <c r="I83" s="39">
        <f>I84+I87</f>
        <v>39315.700000000004</v>
      </c>
      <c r="J83" s="39">
        <f>J84+J87</f>
        <v>39315.700000000004</v>
      </c>
    </row>
    <row r="84" spans="1:10" ht="39.6" x14ac:dyDescent="0.25">
      <c r="A84" s="1"/>
      <c r="B84" s="25"/>
      <c r="C84" s="16" t="s">
        <v>88</v>
      </c>
      <c r="D84" s="16" t="s">
        <v>9</v>
      </c>
      <c r="E84" s="21" t="s">
        <v>540</v>
      </c>
      <c r="F84" s="47"/>
      <c r="G84" s="54" t="s">
        <v>282</v>
      </c>
      <c r="H84" s="41">
        <f>SUM(H85:H86)</f>
        <v>10807.1</v>
      </c>
      <c r="I84" s="41">
        <f>SUM(I85:I86)</f>
        <v>10807.1</v>
      </c>
      <c r="J84" s="41">
        <f>SUM(J85:J86)</f>
        <v>10807.1</v>
      </c>
    </row>
    <row r="85" spans="1:10" ht="26.4" x14ac:dyDescent="0.25">
      <c r="A85" s="1"/>
      <c r="B85" s="25"/>
      <c r="C85" s="16" t="s">
        <v>88</v>
      </c>
      <c r="D85" s="16" t="s">
        <v>9</v>
      </c>
      <c r="E85" s="21" t="s">
        <v>540</v>
      </c>
      <c r="F85" s="16" t="s">
        <v>64</v>
      </c>
      <c r="G85" s="102" t="s">
        <v>129</v>
      </c>
      <c r="H85" s="41">
        <v>10020.700000000001</v>
      </c>
      <c r="I85" s="41">
        <v>10020.700000000001</v>
      </c>
      <c r="J85" s="41">
        <v>10020.700000000001</v>
      </c>
    </row>
    <row r="86" spans="1:10" ht="39.6" x14ac:dyDescent="0.25">
      <c r="A86" s="1"/>
      <c r="B86" s="25"/>
      <c r="C86" s="16" t="s">
        <v>88</v>
      </c>
      <c r="D86" s="16" t="s">
        <v>9</v>
      </c>
      <c r="E86" s="21" t="s">
        <v>540</v>
      </c>
      <c r="F86" s="82" t="s">
        <v>209</v>
      </c>
      <c r="G86" s="98" t="s">
        <v>210</v>
      </c>
      <c r="H86" s="41">
        <v>786.4</v>
      </c>
      <c r="I86" s="41">
        <v>786.4</v>
      </c>
      <c r="J86" s="41">
        <v>786.4</v>
      </c>
    </row>
    <row r="87" spans="1:10" ht="55.5" customHeight="1" x14ac:dyDescent="0.25">
      <c r="A87" s="1"/>
      <c r="B87" s="25"/>
      <c r="C87" s="16" t="s">
        <v>88</v>
      </c>
      <c r="D87" s="16" t="s">
        <v>9</v>
      </c>
      <c r="E87" s="21" t="s">
        <v>542</v>
      </c>
      <c r="F87" s="47"/>
      <c r="G87" s="54" t="s">
        <v>541</v>
      </c>
      <c r="H87" s="41">
        <f>SUM(H88:H90)</f>
        <v>28468.100000000002</v>
      </c>
      <c r="I87" s="41">
        <f>SUM(I88:I90)</f>
        <v>28508.600000000002</v>
      </c>
      <c r="J87" s="41">
        <f>SUM(J88:J90)</f>
        <v>28508.600000000002</v>
      </c>
    </row>
    <row r="88" spans="1:10" ht="26.4" x14ac:dyDescent="0.25">
      <c r="A88" s="1"/>
      <c r="B88" s="25"/>
      <c r="C88" s="16" t="s">
        <v>88</v>
      </c>
      <c r="D88" s="16" t="s">
        <v>9</v>
      </c>
      <c r="E88" s="21" t="s">
        <v>542</v>
      </c>
      <c r="F88" s="16" t="s">
        <v>64</v>
      </c>
      <c r="G88" s="102" t="s">
        <v>129</v>
      </c>
      <c r="H88" s="41">
        <v>11105.9</v>
      </c>
      <c r="I88" s="41">
        <v>11105.9</v>
      </c>
      <c r="J88" s="41">
        <v>11105.9</v>
      </c>
    </row>
    <row r="89" spans="1:10" ht="39.6" x14ac:dyDescent="0.25">
      <c r="A89" s="1"/>
      <c r="B89" s="25"/>
      <c r="C89" s="16" t="s">
        <v>88</v>
      </c>
      <c r="D89" s="16" t="s">
        <v>9</v>
      </c>
      <c r="E89" s="21" t="s">
        <v>542</v>
      </c>
      <c r="F89" s="82" t="s">
        <v>209</v>
      </c>
      <c r="G89" s="98" t="s">
        <v>210</v>
      </c>
      <c r="H89" s="41">
        <v>17241.400000000001</v>
      </c>
      <c r="I89" s="41">
        <v>17281.900000000001</v>
      </c>
      <c r="J89" s="41">
        <v>17281.900000000001</v>
      </c>
    </row>
    <row r="90" spans="1:10" ht="26.4" x14ac:dyDescent="0.25">
      <c r="A90" s="1"/>
      <c r="B90" s="25"/>
      <c r="C90" s="16" t="s">
        <v>88</v>
      </c>
      <c r="D90" s="16" t="s">
        <v>9</v>
      </c>
      <c r="E90" s="21" t="s">
        <v>542</v>
      </c>
      <c r="F90" s="82" t="s">
        <v>130</v>
      </c>
      <c r="G90" s="98" t="s">
        <v>131</v>
      </c>
      <c r="H90" s="41">
        <v>120.8</v>
      </c>
      <c r="I90" s="41">
        <v>120.8</v>
      </c>
      <c r="J90" s="41">
        <v>120.8</v>
      </c>
    </row>
    <row r="91" spans="1:10" ht="42" x14ac:dyDescent="0.3">
      <c r="A91" s="3"/>
      <c r="B91" s="91"/>
      <c r="C91" s="4" t="s">
        <v>93</v>
      </c>
      <c r="D91" s="3"/>
      <c r="E91" s="3"/>
      <c r="F91" s="3"/>
      <c r="G91" s="49" t="s">
        <v>98</v>
      </c>
      <c r="H91" s="92">
        <f>H92+H98+H128</f>
        <v>10416.5</v>
      </c>
      <c r="I91" s="92">
        <f t="shared" ref="I91:J91" si="24">I92+I98+I128</f>
        <v>9575.7999999999993</v>
      </c>
      <c r="J91" s="92">
        <f t="shared" si="24"/>
        <v>9575.7999999999993</v>
      </c>
    </row>
    <row r="92" spans="1:10" ht="15.6" x14ac:dyDescent="0.3">
      <c r="A92" s="3"/>
      <c r="B92" s="91"/>
      <c r="C92" s="28" t="s">
        <v>93</v>
      </c>
      <c r="D92" s="28" t="s">
        <v>94</v>
      </c>
      <c r="E92" s="28"/>
      <c r="F92" s="34"/>
      <c r="G92" s="46" t="s">
        <v>18</v>
      </c>
      <c r="H92" s="40">
        <f t="shared" ref="H92" si="25">H95</f>
        <v>1274</v>
      </c>
      <c r="I92" s="40">
        <f t="shared" ref="I92" si="26">I95</f>
        <v>1274</v>
      </c>
      <c r="J92" s="40">
        <f t="shared" ref="J92" si="27">J95</f>
        <v>1274</v>
      </c>
    </row>
    <row r="93" spans="1:10" ht="26.4" x14ac:dyDescent="0.3">
      <c r="A93" s="3"/>
      <c r="B93" s="91"/>
      <c r="C93" s="16" t="s">
        <v>93</v>
      </c>
      <c r="D93" s="16" t="s">
        <v>94</v>
      </c>
      <c r="E93" s="79">
        <v>9900000000</v>
      </c>
      <c r="F93" s="34"/>
      <c r="G93" s="55" t="s">
        <v>142</v>
      </c>
      <c r="H93" s="41">
        <f t="shared" ref="H93:J94" si="28">H94</f>
        <v>1274</v>
      </c>
      <c r="I93" s="41">
        <f t="shared" si="28"/>
        <v>1274</v>
      </c>
      <c r="J93" s="41">
        <f t="shared" si="28"/>
        <v>1274</v>
      </c>
    </row>
    <row r="94" spans="1:10" ht="27" x14ac:dyDescent="0.3">
      <c r="A94" s="3"/>
      <c r="B94" s="91"/>
      <c r="C94" s="16" t="s">
        <v>93</v>
      </c>
      <c r="D94" s="16" t="s">
        <v>94</v>
      </c>
      <c r="E94" s="79">
        <v>9930000000</v>
      </c>
      <c r="F94" s="16"/>
      <c r="G94" s="22" t="s">
        <v>40</v>
      </c>
      <c r="H94" s="41">
        <f t="shared" si="28"/>
        <v>1274</v>
      </c>
      <c r="I94" s="41">
        <f t="shared" si="28"/>
        <v>1274</v>
      </c>
      <c r="J94" s="41">
        <f t="shared" si="28"/>
        <v>1274</v>
      </c>
    </row>
    <row r="95" spans="1:10" ht="53.4" x14ac:dyDescent="0.3">
      <c r="A95" s="3"/>
      <c r="B95" s="91"/>
      <c r="C95" s="16" t="s">
        <v>93</v>
      </c>
      <c r="D95" s="16" t="s">
        <v>94</v>
      </c>
      <c r="E95" s="79">
        <v>9930059302</v>
      </c>
      <c r="F95" s="16"/>
      <c r="G95" s="99" t="s">
        <v>363</v>
      </c>
      <c r="H95" s="39">
        <f t="shared" ref="H95" si="29">SUM(H96:H97)</f>
        <v>1274</v>
      </c>
      <c r="I95" s="39">
        <f t="shared" ref="I95" si="30">SUM(I96:I97)</f>
        <v>1274</v>
      </c>
      <c r="J95" s="39">
        <f t="shared" ref="J95" si="31">SUM(J96:J97)</f>
        <v>1274</v>
      </c>
    </row>
    <row r="96" spans="1:10" ht="39.6" x14ac:dyDescent="0.3">
      <c r="A96" s="3"/>
      <c r="B96" s="91"/>
      <c r="C96" s="16" t="s">
        <v>93</v>
      </c>
      <c r="D96" s="16" t="s">
        <v>94</v>
      </c>
      <c r="E96" s="79">
        <v>9930059302</v>
      </c>
      <c r="F96" s="16" t="s">
        <v>62</v>
      </c>
      <c r="G96" s="55" t="s">
        <v>63</v>
      </c>
      <c r="H96" s="39">
        <v>1214.0999999999999</v>
      </c>
      <c r="I96" s="39">
        <v>1214.0999999999999</v>
      </c>
      <c r="J96" s="39">
        <v>1214.0999999999999</v>
      </c>
    </row>
    <row r="97" spans="1:10" ht="39.6" x14ac:dyDescent="0.3">
      <c r="A97" s="3"/>
      <c r="B97" s="91"/>
      <c r="C97" s="16" t="s">
        <v>93</v>
      </c>
      <c r="D97" s="16" t="s">
        <v>94</v>
      </c>
      <c r="E97" s="79">
        <v>9930059302</v>
      </c>
      <c r="F97" s="82" t="s">
        <v>209</v>
      </c>
      <c r="G97" s="98" t="s">
        <v>210</v>
      </c>
      <c r="H97" s="39">
        <v>59.9</v>
      </c>
      <c r="I97" s="39">
        <v>59.9</v>
      </c>
      <c r="J97" s="39">
        <v>59.9</v>
      </c>
    </row>
    <row r="98" spans="1:10" ht="53.4" x14ac:dyDescent="0.3">
      <c r="A98" s="3"/>
      <c r="B98" s="91"/>
      <c r="C98" s="28" t="s">
        <v>93</v>
      </c>
      <c r="D98" s="28" t="s">
        <v>110</v>
      </c>
      <c r="E98" s="28"/>
      <c r="F98" s="34"/>
      <c r="G98" s="46" t="s">
        <v>126</v>
      </c>
      <c r="H98" s="40">
        <f>H99+H123</f>
        <v>9142.5</v>
      </c>
      <c r="I98" s="40">
        <f>I99+I123</f>
        <v>8272.4</v>
      </c>
      <c r="J98" s="40">
        <f>J99+J123</f>
        <v>8272.4</v>
      </c>
    </row>
    <row r="99" spans="1:10" ht="93" x14ac:dyDescent="0.3">
      <c r="A99" s="3"/>
      <c r="B99" s="91"/>
      <c r="C99" s="21" t="s">
        <v>93</v>
      </c>
      <c r="D99" s="21" t="s">
        <v>110</v>
      </c>
      <c r="E99" s="73" t="s">
        <v>50</v>
      </c>
      <c r="F99" s="16"/>
      <c r="G99" s="64" t="s">
        <v>589</v>
      </c>
      <c r="H99" s="59">
        <f>H100+H106+H111+H117</f>
        <v>2370.1</v>
      </c>
      <c r="I99" s="59">
        <f t="shared" ref="I99:J99" si="32">I100+I106+I111+I117</f>
        <v>1500</v>
      </c>
      <c r="J99" s="59">
        <f t="shared" si="32"/>
        <v>1500</v>
      </c>
    </row>
    <row r="100" spans="1:10" ht="54.75" customHeight="1" x14ac:dyDescent="0.3">
      <c r="A100" s="3"/>
      <c r="B100" s="91"/>
      <c r="C100" s="21" t="s">
        <v>93</v>
      </c>
      <c r="D100" s="21" t="s">
        <v>110</v>
      </c>
      <c r="E100" s="52" t="s">
        <v>51</v>
      </c>
      <c r="F100" s="16"/>
      <c r="G100" s="48" t="s">
        <v>201</v>
      </c>
      <c r="H100" s="93">
        <f>H102+H104</f>
        <v>80</v>
      </c>
      <c r="I100" s="93">
        <f t="shared" ref="I100:J100" si="33">I102+I104</f>
        <v>80</v>
      </c>
      <c r="J100" s="93">
        <f t="shared" si="33"/>
        <v>80</v>
      </c>
    </row>
    <row r="101" spans="1:10" ht="66.599999999999994" x14ac:dyDescent="0.3">
      <c r="A101" s="3"/>
      <c r="B101" s="91"/>
      <c r="C101" s="21" t="s">
        <v>93</v>
      </c>
      <c r="D101" s="21" t="s">
        <v>110</v>
      </c>
      <c r="E101" s="21" t="s">
        <v>216</v>
      </c>
      <c r="F101" s="16"/>
      <c r="G101" s="99" t="s">
        <v>290</v>
      </c>
      <c r="H101" s="39">
        <f>H102</f>
        <v>40</v>
      </c>
      <c r="I101" s="39">
        <f t="shared" ref="I101:J101" si="34">I102+I104</f>
        <v>80</v>
      </c>
      <c r="J101" s="39">
        <f t="shared" si="34"/>
        <v>80</v>
      </c>
    </row>
    <row r="102" spans="1:10" ht="40.200000000000003" x14ac:dyDescent="0.3">
      <c r="A102" s="3"/>
      <c r="B102" s="91"/>
      <c r="C102" s="21" t="s">
        <v>93</v>
      </c>
      <c r="D102" s="21" t="s">
        <v>110</v>
      </c>
      <c r="E102" s="74">
        <v>1110123305</v>
      </c>
      <c r="F102" s="16"/>
      <c r="G102" s="99" t="s">
        <v>215</v>
      </c>
      <c r="H102" s="39">
        <v>40</v>
      </c>
      <c r="I102" s="39">
        <f>I103</f>
        <v>40</v>
      </c>
      <c r="J102" s="39">
        <f>J103</f>
        <v>40</v>
      </c>
    </row>
    <row r="103" spans="1:10" ht="39.6" x14ac:dyDescent="0.3">
      <c r="A103" s="3"/>
      <c r="B103" s="91"/>
      <c r="C103" s="21" t="s">
        <v>93</v>
      </c>
      <c r="D103" s="21" t="s">
        <v>110</v>
      </c>
      <c r="E103" s="74">
        <v>1110123305</v>
      </c>
      <c r="F103" s="82" t="s">
        <v>209</v>
      </c>
      <c r="G103" s="98" t="s">
        <v>210</v>
      </c>
      <c r="H103" s="41">
        <f>H104</f>
        <v>40</v>
      </c>
      <c r="I103" s="39">
        <v>40</v>
      </c>
      <c r="J103" s="39">
        <v>40</v>
      </c>
    </row>
    <row r="104" spans="1:10" ht="53.4" x14ac:dyDescent="0.3">
      <c r="A104" s="3"/>
      <c r="B104" s="91"/>
      <c r="C104" s="21" t="s">
        <v>93</v>
      </c>
      <c r="D104" s="21" t="s">
        <v>110</v>
      </c>
      <c r="E104" s="74">
        <v>1110123310</v>
      </c>
      <c r="F104" s="16"/>
      <c r="G104" s="99" t="s">
        <v>203</v>
      </c>
      <c r="H104" s="39">
        <v>40</v>
      </c>
      <c r="I104" s="41">
        <f>I105</f>
        <v>40</v>
      </c>
      <c r="J104" s="41">
        <f>J105</f>
        <v>40</v>
      </c>
    </row>
    <row r="105" spans="1:10" ht="39.6" x14ac:dyDescent="0.3">
      <c r="A105" s="3"/>
      <c r="B105" s="91"/>
      <c r="C105" s="21" t="s">
        <v>93</v>
      </c>
      <c r="D105" s="21" t="s">
        <v>110</v>
      </c>
      <c r="E105" s="74">
        <v>1110123310</v>
      </c>
      <c r="F105" s="82" t="s">
        <v>209</v>
      </c>
      <c r="G105" s="98" t="s">
        <v>210</v>
      </c>
      <c r="H105" s="39">
        <v>0</v>
      </c>
      <c r="I105" s="39">
        <v>40</v>
      </c>
      <c r="J105" s="39">
        <v>40</v>
      </c>
    </row>
    <row r="106" spans="1:10" ht="40.200000000000003" x14ac:dyDescent="0.3">
      <c r="A106" s="3"/>
      <c r="B106" s="91"/>
      <c r="C106" s="21" t="s">
        <v>93</v>
      </c>
      <c r="D106" s="21" t="s">
        <v>110</v>
      </c>
      <c r="E106" s="52" t="s">
        <v>52</v>
      </c>
      <c r="F106" s="82"/>
      <c r="G106" s="48" t="s">
        <v>197</v>
      </c>
      <c r="H106" s="41">
        <f t="shared" ref="H106:J107" si="35">H107</f>
        <v>2265.1</v>
      </c>
      <c r="I106" s="41">
        <f t="shared" si="35"/>
        <v>1400</v>
      </c>
      <c r="J106" s="41">
        <f t="shared" si="35"/>
        <v>1400</v>
      </c>
    </row>
    <row r="107" spans="1:10" ht="53.4" x14ac:dyDescent="0.3">
      <c r="A107" s="3"/>
      <c r="B107" s="91"/>
      <c r="C107" s="21" t="s">
        <v>93</v>
      </c>
      <c r="D107" s="21" t="s">
        <v>110</v>
      </c>
      <c r="E107" s="21" t="s">
        <v>217</v>
      </c>
      <c r="F107" s="82"/>
      <c r="G107" s="99" t="s">
        <v>301</v>
      </c>
      <c r="H107" s="41">
        <f t="shared" si="35"/>
        <v>2265.1</v>
      </c>
      <c r="I107" s="41">
        <f t="shared" si="35"/>
        <v>1400</v>
      </c>
      <c r="J107" s="41">
        <f t="shared" si="35"/>
        <v>1400</v>
      </c>
    </row>
    <row r="108" spans="1:10" ht="39.6" x14ac:dyDescent="0.3">
      <c r="A108" s="3"/>
      <c r="B108" s="91"/>
      <c r="C108" s="21" t="s">
        <v>93</v>
      </c>
      <c r="D108" s="21" t="s">
        <v>110</v>
      </c>
      <c r="E108" s="74">
        <v>1120123315</v>
      </c>
      <c r="F108" s="16"/>
      <c r="G108" s="98" t="s">
        <v>520</v>
      </c>
      <c r="H108" s="41">
        <f>SUM(H109:H110)</f>
        <v>2265.1</v>
      </c>
      <c r="I108" s="41">
        <f>SUM(I109:I110)</f>
        <v>1400</v>
      </c>
      <c r="J108" s="41">
        <f>SUM(J109:J110)</f>
        <v>1400</v>
      </c>
    </row>
    <row r="109" spans="1:10" ht="26.4" x14ac:dyDescent="0.3">
      <c r="A109" s="3"/>
      <c r="B109" s="91"/>
      <c r="C109" s="21" t="s">
        <v>93</v>
      </c>
      <c r="D109" s="21" t="s">
        <v>110</v>
      </c>
      <c r="E109" s="74">
        <v>1120123315</v>
      </c>
      <c r="F109" s="82" t="s">
        <v>64</v>
      </c>
      <c r="G109" s="55" t="s">
        <v>129</v>
      </c>
      <c r="H109" s="41">
        <v>118</v>
      </c>
      <c r="I109" s="41">
        <v>51.2</v>
      </c>
      <c r="J109" s="41">
        <v>51.2</v>
      </c>
    </row>
    <row r="110" spans="1:10" ht="39.6" x14ac:dyDescent="0.3">
      <c r="A110" s="3"/>
      <c r="B110" s="91"/>
      <c r="C110" s="21" t="s">
        <v>93</v>
      </c>
      <c r="D110" s="21" t="s">
        <v>110</v>
      </c>
      <c r="E110" s="74">
        <v>1120123315</v>
      </c>
      <c r="F110" s="82" t="s">
        <v>209</v>
      </c>
      <c r="G110" s="98" t="s">
        <v>210</v>
      </c>
      <c r="H110" s="41">
        <v>2147.1</v>
      </c>
      <c r="I110" s="41">
        <v>1348.8</v>
      </c>
      <c r="J110" s="41">
        <v>1348.8</v>
      </c>
    </row>
    <row r="111" spans="1:10" ht="53.4" x14ac:dyDescent="0.3">
      <c r="A111" s="3"/>
      <c r="B111" s="91"/>
      <c r="C111" s="21" t="s">
        <v>93</v>
      </c>
      <c r="D111" s="21" t="s">
        <v>110</v>
      </c>
      <c r="E111" s="52" t="s">
        <v>53</v>
      </c>
      <c r="F111" s="16"/>
      <c r="G111" s="48" t="s">
        <v>248</v>
      </c>
      <c r="H111" s="93">
        <f>H112</f>
        <v>10</v>
      </c>
      <c r="I111" s="93">
        <f>I112</f>
        <v>5</v>
      </c>
      <c r="J111" s="93">
        <f>J112</f>
        <v>5</v>
      </c>
    </row>
    <row r="112" spans="1:10" ht="67.5" customHeight="1" x14ac:dyDescent="0.3">
      <c r="A112" s="3"/>
      <c r="B112" s="91"/>
      <c r="C112" s="21" t="s">
        <v>93</v>
      </c>
      <c r="D112" s="21" t="s">
        <v>110</v>
      </c>
      <c r="E112" s="21" t="s">
        <v>218</v>
      </c>
      <c r="F112" s="16"/>
      <c r="G112" s="99" t="s">
        <v>309</v>
      </c>
      <c r="H112" s="39">
        <f>H113+H115</f>
        <v>10</v>
      </c>
      <c r="I112" s="39">
        <f>I113+I115</f>
        <v>5</v>
      </c>
      <c r="J112" s="39">
        <f>J113+J115</f>
        <v>5</v>
      </c>
    </row>
    <row r="113" spans="1:10" ht="26.4" x14ac:dyDescent="0.3">
      <c r="A113" s="3"/>
      <c r="B113" s="91"/>
      <c r="C113" s="21" t="s">
        <v>93</v>
      </c>
      <c r="D113" s="21" t="s">
        <v>110</v>
      </c>
      <c r="E113" s="74">
        <v>1130123320</v>
      </c>
      <c r="F113" s="16"/>
      <c r="G113" s="98" t="s">
        <v>249</v>
      </c>
      <c r="H113" s="41">
        <f>H114</f>
        <v>8</v>
      </c>
      <c r="I113" s="41">
        <f>I114</f>
        <v>4</v>
      </c>
      <c r="J113" s="41">
        <f>J114</f>
        <v>4</v>
      </c>
    </row>
    <row r="114" spans="1:10" ht="39.6" x14ac:dyDescent="0.3">
      <c r="A114" s="3"/>
      <c r="B114" s="91"/>
      <c r="C114" s="21" t="s">
        <v>93</v>
      </c>
      <c r="D114" s="21" t="s">
        <v>110</v>
      </c>
      <c r="E114" s="74">
        <v>1130123320</v>
      </c>
      <c r="F114" s="82" t="s">
        <v>209</v>
      </c>
      <c r="G114" s="98" t="s">
        <v>210</v>
      </c>
      <c r="H114" s="41">
        <v>8</v>
      </c>
      <c r="I114" s="41">
        <v>4</v>
      </c>
      <c r="J114" s="41">
        <v>4</v>
      </c>
    </row>
    <row r="115" spans="1:10" ht="39.6" x14ac:dyDescent="0.3">
      <c r="A115" s="3"/>
      <c r="B115" s="91"/>
      <c r="C115" s="21" t="s">
        <v>93</v>
      </c>
      <c r="D115" s="21" t="s">
        <v>110</v>
      </c>
      <c r="E115" s="74">
        <v>1130123325</v>
      </c>
      <c r="F115" s="16"/>
      <c r="G115" s="98" t="s">
        <v>219</v>
      </c>
      <c r="H115" s="41">
        <f>H116</f>
        <v>2</v>
      </c>
      <c r="I115" s="41">
        <f>I116</f>
        <v>1</v>
      </c>
      <c r="J115" s="41">
        <f>J116</f>
        <v>1</v>
      </c>
    </row>
    <row r="116" spans="1:10" ht="39.6" x14ac:dyDescent="0.3">
      <c r="A116" s="3"/>
      <c r="B116" s="91"/>
      <c r="C116" s="21" t="s">
        <v>93</v>
      </c>
      <c r="D116" s="21" t="s">
        <v>110</v>
      </c>
      <c r="E116" s="74">
        <v>1130123325</v>
      </c>
      <c r="F116" s="82" t="s">
        <v>209</v>
      </c>
      <c r="G116" s="98" t="s">
        <v>210</v>
      </c>
      <c r="H116" s="41">
        <v>2</v>
      </c>
      <c r="I116" s="41">
        <v>1</v>
      </c>
      <c r="J116" s="41">
        <v>1</v>
      </c>
    </row>
    <row r="117" spans="1:10" ht="66.599999999999994" x14ac:dyDescent="0.3">
      <c r="A117" s="3"/>
      <c r="B117" s="91"/>
      <c r="C117" s="21" t="s">
        <v>93</v>
      </c>
      <c r="D117" s="21" t="s">
        <v>110</v>
      </c>
      <c r="E117" s="52" t="s">
        <v>54</v>
      </c>
      <c r="F117" s="16"/>
      <c r="G117" s="48" t="s">
        <v>202</v>
      </c>
      <c r="H117" s="93">
        <f>H118</f>
        <v>15</v>
      </c>
      <c r="I117" s="93">
        <f t="shared" ref="I117:J117" si="36">I118</f>
        <v>15</v>
      </c>
      <c r="J117" s="93">
        <f t="shared" si="36"/>
        <v>15</v>
      </c>
    </row>
    <row r="118" spans="1:10" ht="51" customHeight="1" x14ac:dyDescent="0.3">
      <c r="A118" s="3"/>
      <c r="B118" s="91"/>
      <c r="C118" s="21" t="s">
        <v>93</v>
      </c>
      <c r="D118" s="21" t="s">
        <v>110</v>
      </c>
      <c r="E118" s="21" t="s">
        <v>289</v>
      </c>
      <c r="F118" s="82"/>
      <c r="G118" s="98" t="s">
        <v>220</v>
      </c>
      <c r="H118" s="41">
        <f>H119+H121</f>
        <v>15</v>
      </c>
      <c r="I118" s="41">
        <f t="shared" ref="I118:J118" si="37">I119+I121</f>
        <v>15</v>
      </c>
      <c r="J118" s="41">
        <f t="shared" si="37"/>
        <v>15</v>
      </c>
    </row>
    <row r="119" spans="1:10" ht="26.4" x14ac:dyDescent="0.3">
      <c r="A119" s="3"/>
      <c r="B119" s="91"/>
      <c r="C119" s="21" t="s">
        <v>93</v>
      </c>
      <c r="D119" s="21" t="s">
        <v>110</v>
      </c>
      <c r="E119" s="74">
        <v>1140123330</v>
      </c>
      <c r="F119" s="16"/>
      <c r="G119" s="98" t="s">
        <v>191</v>
      </c>
      <c r="H119" s="41">
        <f>H120</f>
        <v>12</v>
      </c>
      <c r="I119" s="41">
        <f>I120</f>
        <v>12</v>
      </c>
      <c r="J119" s="41">
        <f>J120</f>
        <v>12</v>
      </c>
    </row>
    <row r="120" spans="1:10" ht="39.6" x14ac:dyDescent="0.3">
      <c r="A120" s="3"/>
      <c r="B120" s="91"/>
      <c r="C120" s="21" t="s">
        <v>93</v>
      </c>
      <c r="D120" s="21" t="s">
        <v>110</v>
      </c>
      <c r="E120" s="74">
        <v>1140123330</v>
      </c>
      <c r="F120" s="82" t="s">
        <v>209</v>
      </c>
      <c r="G120" s="98" t="s">
        <v>210</v>
      </c>
      <c r="H120" s="41">
        <v>12</v>
      </c>
      <c r="I120" s="41">
        <v>12</v>
      </c>
      <c r="J120" s="41">
        <v>12</v>
      </c>
    </row>
    <row r="121" spans="1:10" ht="39.6" x14ac:dyDescent="0.3">
      <c r="A121" s="3"/>
      <c r="B121" s="91"/>
      <c r="C121" s="21" t="s">
        <v>93</v>
      </c>
      <c r="D121" s="21" t="s">
        <v>110</v>
      </c>
      <c r="E121" s="74">
        <v>1140123335</v>
      </c>
      <c r="F121" s="16"/>
      <c r="G121" s="98" t="s">
        <v>221</v>
      </c>
      <c r="H121" s="41">
        <f>H122</f>
        <v>3</v>
      </c>
      <c r="I121" s="41">
        <f>I122</f>
        <v>3</v>
      </c>
      <c r="J121" s="41">
        <f>J122</f>
        <v>3</v>
      </c>
    </row>
    <row r="122" spans="1:10" ht="39.6" x14ac:dyDescent="0.3">
      <c r="A122" s="3"/>
      <c r="B122" s="91"/>
      <c r="C122" s="21" t="s">
        <v>93</v>
      </c>
      <c r="D122" s="21" t="s">
        <v>110</v>
      </c>
      <c r="E122" s="74">
        <v>1140123335</v>
      </c>
      <c r="F122" s="82" t="s">
        <v>209</v>
      </c>
      <c r="G122" s="98" t="s">
        <v>210</v>
      </c>
      <c r="H122" s="41">
        <v>3</v>
      </c>
      <c r="I122" s="41">
        <v>3</v>
      </c>
      <c r="J122" s="41">
        <v>3</v>
      </c>
    </row>
    <row r="123" spans="1:10" ht="26.4" x14ac:dyDescent="0.3">
      <c r="A123" s="3"/>
      <c r="B123" s="91"/>
      <c r="C123" s="81" t="s">
        <v>93</v>
      </c>
      <c r="D123" s="81" t="s">
        <v>110</v>
      </c>
      <c r="E123" s="73" t="s">
        <v>192</v>
      </c>
      <c r="F123" s="33"/>
      <c r="G123" s="84" t="s">
        <v>142</v>
      </c>
      <c r="H123" s="61">
        <f t="shared" ref="H123:J123" si="38">H124</f>
        <v>6772.4</v>
      </c>
      <c r="I123" s="61">
        <f t="shared" si="38"/>
        <v>6772.4</v>
      </c>
      <c r="J123" s="61">
        <f t="shared" si="38"/>
        <v>6772.4</v>
      </c>
    </row>
    <row r="124" spans="1:10" ht="66" x14ac:dyDescent="0.3">
      <c r="A124" s="3"/>
      <c r="B124" s="91"/>
      <c r="C124" s="21" t="s">
        <v>93</v>
      </c>
      <c r="D124" s="21" t="s">
        <v>110</v>
      </c>
      <c r="E124" s="21" t="s">
        <v>539</v>
      </c>
      <c r="F124" s="47"/>
      <c r="G124" s="54" t="s">
        <v>543</v>
      </c>
      <c r="H124" s="41">
        <f>SUM(H125:H127)</f>
        <v>6772.4</v>
      </c>
      <c r="I124" s="41">
        <f>SUM(I125:I127)</f>
        <v>6772.4</v>
      </c>
      <c r="J124" s="41">
        <f t="shared" ref="J124" si="39">SUM(J125:J127)</f>
        <v>6772.4</v>
      </c>
    </row>
    <row r="125" spans="1:10" ht="26.4" x14ac:dyDescent="0.3">
      <c r="A125" s="3"/>
      <c r="B125" s="91"/>
      <c r="C125" s="21" t="s">
        <v>93</v>
      </c>
      <c r="D125" s="21" t="s">
        <v>110</v>
      </c>
      <c r="E125" s="21" t="s">
        <v>539</v>
      </c>
      <c r="F125" s="16" t="s">
        <v>64</v>
      </c>
      <c r="G125" s="102" t="s">
        <v>129</v>
      </c>
      <c r="H125" s="41">
        <v>6007.4</v>
      </c>
      <c r="I125" s="41">
        <v>6007.4</v>
      </c>
      <c r="J125" s="41">
        <v>6007.4</v>
      </c>
    </row>
    <row r="126" spans="1:10" ht="39.6" x14ac:dyDescent="0.3">
      <c r="A126" s="3"/>
      <c r="B126" s="91"/>
      <c r="C126" s="21" t="s">
        <v>93</v>
      </c>
      <c r="D126" s="21" t="s">
        <v>110</v>
      </c>
      <c r="E126" s="21" t="s">
        <v>539</v>
      </c>
      <c r="F126" s="82" t="s">
        <v>209</v>
      </c>
      <c r="G126" s="98" t="s">
        <v>210</v>
      </c>
      <c r="H126" s="41">
        <v>760</v>
      </c>
      <c r="I126" s="41">
        <v>760</v>
      </c>
      <c r="J126" s="41">
        <v>760</v>
      </c>
    </row>
    <row r="127" spans="1:10" ht="26.4" x14ac:dyDescent="0.3">
      <c r="A127" s="3"/>
      <c r="B127" s="91"/>
      <c r="C127" s="21" t="s">
        <v>93</v>
      </c>
      <c r="D127" s="21" t="s">
        <v>110</v>
      </c>
      <c r="E127" s="21" t="s">
        <v>539</v>
      </c>
      <c r="F127" s="82" t="s">
        <v>130</v>
      </c>
      <c r="G127" s="98" t="s">
        <v>131</v>
      </c>
      <c r="H127" s="41">
        <v>5</v>
      </c>
      <c r="I127" s="41">
        <v>5</v>
      </c>
      <c r="J127" s="41">
        <v>5</v>
      </c>
    </row>
    <row r="128" spans="1:10" ht="40.200000000000003" x14ac:dyDescent="0.3">
      <c r="A128" s="3"/>
      <c r="B128" s="91"/>
      <c r="C128" s="28" t="s">
        <v>93</v>
      </c>
      <c r="D128" s="28" t="s">
        <v>121</v>
      </c>
      <c r="E128" s="28"/>
      <c r="F128" s="34"/>
      <c r="G128" s="46" t="s">
        <v>22</v>
      </c>
      <c r="H128" s="40">
        <f>H129</f>
        <v>0</v>
      </c>
      <c r="I128" s="40">
        <f t="shared" ref="I128:J128" si="40">I129</f>
        <v>29.4</v>
      </c>
      <c r="J128" s="40">
        <f t="shared" si="40"/>
        <v>29.4</v>
      </c>
    </row>
    <row r="129" spans="1:10" ht="90.75" customHeight="1" x14ac:dyDescent="0.3">
      <c r="A129" s="3"/>
      <c r="B129" s="91"/>
      <c r="C129" s="73" t="s">
        <v>93</v>
      </c>
      <c r="D129" s="73" t="s">
        <v>121</v>
      </c>
      <c r="E129" s="73" t="s">
        <v>225</v>
      </c>
      <c r="F129" s="16"/>
      <c r="G129" s="64" t="s">
        <v>594</v>
      </c>
      <c r="H129" s="96">
        <f t="shared" ref="H129:J130" si="41">H130</f>
        <v>0</v>
      </c>
      <c r="I129" s="96">
        <f t="shared" si="41"/>
        <v>29.4</v>
      </c>
      <c r="J129" s="96">
        <f t="shared" si="41"/>
        <v>29.4</v>
      </c>
    </row>
    <row r="130" spans="1:10" ht="53.4" x14ac:dyDescent="0.3">
      <c r="A130" s="3"/>
      <c r="B130" s="91"/>
      <c r="C130" s="21" t="s">
        <v>93</v>
      </c>
      <c r="D130" s="21" t="s">
        <v>121</v>
      </c>
      <c r="E130" s="52" t="s">
        <v>226</v>
      </c>
      <c r="F130" s="16"/>
      <c r="G130" s="48" t="s">
        <v>227</v>
      </c>
      <c r="H130" s="58">
        <f>H131</f>
        <v>0</v>
      </c>
      <c r="I130" s="58">
        <f t="shared" si="41"/>
        <v>29.4</v>
      </c>
      <c r="J130" s="58">
        <f t="shared" si="41"/>
        <v>29.4</v>
      </c>
    </row>
    <row r="131" spans="1:10" ht="53.4" x14ac:dyDescent="0.3">
      <c r="A131" s="3"/>
      <c r="B131" s="91"/>
      <c r="C131" s="21" t="s">
        <v>93</v>
      </c>
      <c r="D131" s="21" t="s">
        <v>121</v>
      </c>
      <c r="E131" s="21" t="s">
        <v>228</v>
      </c>
      <c r="F131" s="16"/>
      <c r="G131" s="99" t="s">
        <v>229</v>
      </c>
      <c r="H131" s="94">
        <f>H132+H134</f>
        <v>0</v>
      </c>
      <c r="I131" s="94">
        <f t="shared" ref="I131:J131" si="42">I132+I134</f>
        <v>29.4</v>
      </c>
      <c r="J131" s="94">
        <f t="shared" si="42"/>
        <v>29.4</v>
      </c>
    </row>
    <row r="132" spans="1:10" ht="39.6" x14ac:dyDescent="0.3">
      <c r="A132" s="3"/>
      <c r="B132" s="91"/>
      <c r="C132" s="21" t="s">
        <v>93</v>
      </c>
      <c r="D132" s="21" t="s">
        <v>121</v>
      </c>
      <c r="E132" s="21" t="s">
        <v>536</v>
      </c>
      <c r="F132" s="16"/>
      <c r="G132" s="98" t="s">
        <v>356</v>
      </c>
      <c r="H132" s="94">
        <f>H133</f>
        <v>0</v>
      </c>
      <c r="I132" s="94">
        <f>I133</f>
        <v>23.4</v>
      </c>
      <c r="J132" s="94">
        <f>J133</f>
        <v>23.4</v>
      </c>
    </row>
    <row r="133" spans="1:10" ht="39.6" x14ac:dyDescent="0.3">
      <c r="A133" s="3"/>
      <c r="B133" s="91"/>
      <c r="C133" s="21" t="s">
        <v>93</v>
      </c>
      <c r="D133" s="21" t="s">
        <v>121</v>
      </c>
      <c r="E133" s="21" t="s">
        <v>536</v>
      </c>
      <c r="F133" s="82" t="s">
        <v>209</v>
      </c>
      <c r="G133" s="98" t="s">
        <v>210</v>
      </c>
      <c r="H133" s="41">
        <v>0</v>
      </c>
      <c r="I133" s="41">
        <v>23.4</v>
      </c>
      <c r="J133" s="41">
        <v>23.4</v>
      </c>
    </row>
    <row r="134" spans="1:10" ht="26.4" x14ac:dyDescent="0.3">
      <c r="A134" s="3"/>
      <c r="B134" s="91"/>
      <c r="C134" s="21" t="s">
        <v>93</v>
      </c>
      <c r="D134" s="21" t="s">
        <v>121</v>
      </c>
      <c r="E134" s="21" t="s">
        <v>537</v>
      </c>
      <c r="F134" s="16"/>
      <c r="G134" s="98" t="s">
        <v>357</v>
      </c>
      <c r="H134" s="94">
        <f>H135</f>
        <v>0</v>
      </c>
      <c r="I134" s="94">
        <f>I135</f>
        <v>6</v>
      </c>
      <c r="J134" s="94">
        <f>J135</f>
        <v>6</v>
      </c>
    </row>
    <row r="135" spans="1:10" ht="39.6" x14ac:dyDescent="0.3">
      <c r="A135" s="3"/>
      <c r="B135" s="91"/>
      <c r="C135" s="21" t="s">
        <v>93</v>
      </c>
      <c r="D135" s="21" t="s">
        <v>121</v>
      </c>
      <c r="E135" s="21" t="s">
        <v>537</v>
      </c>
      <c r="F135" s="82" t="s">
        <v>209</v>
      </c>
      <c r="G135" s="98" t="s">
        <v>210</v>
      </c>
      <c r="H135" s="41">
        <v>0</v>
      </c>
      <c r="I135" s="41">
        <v>6</v>
      </c>
      <c r="J135" s="41">
        <v>6</v>
      </c>
    </row>
    <row r="136" spans="1:10" ht="15.6" x14ac:dyDescent="0.3">
      <c r="A136" s="3"/>
      <c r="B136" s="91"/>
      <c r="C136" s="4" t="s">
        <v>94</v>
      </c>
      <c r="D136" s="3"/>
      <c r="E136" s="3"/>
      <c r="F136" s="3"/>
      <c r="G136" s="49" t="s">
        <v>100</v>
      </c>
      <c r="H136" s="59">
        <f>H137+H148+H162+H198</f>
        <v>189260.59999999998</v>
      </c>
      <c r="I136" s="59">
        <f>I137+I148+I162+I198</f>
        <v>182614</v>
      </c>
      <c r="J136" s="59">
        <f>J137+J148+J162+J198</f>
        <v>180396.9</v>
      </c>
    </row>
    <row r="137" spans="1:10" s="32" customFormat="1" ht="14.4" x14ac:dyDescent="0.3">
      <c r="A137" s="29"/>
      <c r="B137" s="24"/>
      <c r="C137" s="30" t="s">
        <v>94</v>
      </c>
      <c r="D137" s="30" t="s">
        <v>95</v>
      </c>
      <c r="E137" s="30"/>
      <c r="F137" s="30"/>
      <c r="G137" s="45" t="s">
        <v>103</v>
      </c>
      <c r="H137" s="40">
        <f>H138+H143</f>
        <v>2660.5</v>
      </c>
      <c r="I137" s="40">
        <f t="shared" ref="I137:J137" si="43">I138+I143</f>
        <v>2222.9</v>
      </c>
      <c r="J137" s="40">
        <f t="shared" si="43"/>
        <v>2222.9</v>
      </c>
    </row>
    <row r="138" spans="1:10" s="32" customFormat="1" ht="92.4" x14ac:dyDescent="0.3">
      <c r="A138" s="29"/>
      <c r="B138" s="24"/>
      <c r="C138" s="82" t="s">
        <v>94</v>
      </c>
      <c r="D138" s="82" t="s">
        <v>95</v>
      </c>
      <c r="E138" s="73" t="s">
        <v>69</v>
      </c>
      <c r="F138" s="16"/>
      <c r="G138" s="142" t="s">
        <v>582</v>
      </c>
      <c r="H138" s="96">
        <f>H139</f>
        <v>1500</v>
      </c>
      <c r="I138" s="96">
        <f>I139</f>
        <v>2159.9</v>
      </c>
      <c r="J138" s="96">
        <f>J139</f>
        <v>2159.9</v>
      </c>
    </row>
    <row r="139" spans="1:10" s="32" customFormat="1" ht="40.200000000000003" x14ac:dyDescent="0.3">
      <c r="A139" s="29"/>
      <c r="B139" s="24"/>
      <c r="C139" s="82" t="s">
        <v>94</v>
      </c>
      <c r="D139" s="82" t="s">
        <v>95</v>
      </c>
      <c r="E139" s="52" t="s">
        <v>161</v>
      </c>
      <c r="F139" s="16"/>
      <c r="G139" s="99" t="s">
        <v>160</v>
      </c>
      <c r="H139" s="39">
        <f>H140</f>
        <v>1500</v>
      </c>
      <c r="I139" s="39">
        <f t="shared" ref="I139:J139" si="44">I140</f>
        <v>2159.9</v>
      </c>
      <c r="J139" s="39">
        <f t="shared" si="44"/>
        <v>2159.9</v>
      </c>
    </row>
    <row r="140" spans="1:10" s="32" customFormat="1" ht="27" x14ac:dyDescent="0.3">
      <c r="A140" s="29"/>
      <c r="B140" s="24"/>
      <c r="C140" s="16" t="s">
        <v>94</v>
      </c>
      <c r="D140" s="16" t="s">
        <v>122</v>
      </c>
      <c r="E140" s="21" t="s">
        <v>339</v>
      </c>
      <c r="F140" s="82"/>
      <c r="G140" s="99" t="s">
        <v>335</v>
      </c>
      <c r="H140" s="41">
        <f>H141</f>
        <v>1500</v>
      </c>
      <c r="I140" s="41">
        <f t="shared" ref="I140:J140" si="45">I141</f>
        <v>2159.9</v>
      </c>
      <c r="J140" s="41">
        <f t="shared" si="45"/>
        <v>2159.9</v>
      </c>
    </row>
    <row r="141" spans="1:10" s="32" customFormat="1" ht="40.200000000000003" x14ac:dyDescent="0.3">
      <c r="A141" s="29"/>
      <c r="B141" s="24"/>
      <c r="C141" s="82" t="s">
        <v>94</v>
      </c>
      <c r="D141" s="82" t="s">
        <v>95</v>
      </c>
      <c r="E141" s="21" t="s">
        <v>625</v>
      </c>
      <c r="F141" s="16"/>
      <c r="G141" s="99" t="s">
        <v>655</v>
      </c>
      <c r="H141" s="39">
        <f>H142</f>
        <v>1500</v>
      </c>
      <c r="I141" s="39">
        <f t="shared" ref="I141:J141" si="46">I142</f>
        <v>2159.9</v>
      </c>
      <c r="J141" s="39">
        <f t="shared" si="46"/>
        <v>2159.9</v>
      </c>
    </row>
    <row r="142" spans="1:10" s="32" customFormat="1" ht="39.6" x14ac:dyDescent="0.3">
      <c r="A142" s="29"/>
      <c r="B142" s="24"/>
      <c r="C142" s="82" t="s">
        <v>94</v>
      </c>
      <c r="D142" s="82" t="s">
        <v>95</v>
      </c>
      <c r="E142" s="21" t="s">
        <v>625</v>
      </c>
      <c r="F142" s="82" t="s">
        <v>209</v>
      </c>
      <c r="G142" s="98" t="s">
        <v>210</v>
      </c>
      <c r="H142" s="39">
        <v>1500</v>
      </c>
      <c r="I142" s="39">
        <v>2159.9</v>
      </c>
      <c r="J142" s="39">
        <v>2159.9</v>
      </c>
    </row>
    <row r="143" spans="1:10" s="32" customFormat="1" ht="93" x14ac:dyDescent="0.3">
      <c r="A143" s="29"/>
      <c r="B143" s="24"/>
      <c r="C143" s="17" t="s">
        <v>94</v>
      </c>
      <c r="D143" s="17" t="s">
        <v>95</v>
      </c>
      <c r="E143" s="74">
        <v>400000000</v>
      </c>
      <c r="F143" s="30"/>
      <c r="G143" s="141" t="s">
        <v>581</v>
      </c>
      <c r="H143" s="96">
        <f t="shared" ref="H143:J146" si="47">H144</f>
        <v>1160.5</v>
      </c>
      <c r="I143" s="96">
        <f t="shared" si="47"/>
        <v>63</v>
      </c>
      <c r="J143" s="96">
        <f t="shared" si="47"/>
        <v>63</v>
      </c>
    </row>
    <row r="144" spans="1:10" s="32" customFormat="1" ht="51" customHeight="1" x14ac:dyDescent="0.3">
      <c r="A144" s="29"/>
      <c r="B144" s="24"/>
      <c r="C144" s="47" t="s">
        <v>94</v>
      </c>
      <c r="D144" s="47" t="s">
        <v>95</v>
      </c>
      <c r="E144" s="75">
        <v>410000000</v>
      </c>
      <c r="F144" s="30"/>
      <c r="G144" s="46" t="s">
        <v>466</v>
      </c>
      <c r="H144" s="93">
        <f t="shared" si="47"/>
        <v>1160.5</v>
      </c>
      <c r="I144" s="93">
        <f t="shared" si="47"/>
        <v>63</v>
      </c>
      <c r="J144" s="93">
        <f t="shared" si="47"/>
        <v>63</v>
      </c>
    </row>
    <row r="145" spans="1:10" s="32" customFormat="1" ht="53.4" x14ac:dyDescent="0.3">
      <c r="A145" s="29"/>
      <c r="B145" s="24"/>
      <c r="C145" s="82" t="s">
        <v>94</v>
      </c>
      <c r="D145" s="82" t="s">
        <v>95</v>
      </c>
      <c r="E145" s="74">
        <v>410100000</v>
      </c>
      <c r="F145" s="30"/>
      <c r="G145" s="97" t="s">
        <v>467</v>
      </c>
      <c r="H145" s="93">
        <f>H146</f>
        <v>1160.5</v>
      </c>
      <c r="I145" s="93">
        <f t="shared" si="47"/>
        <v>63</v>
      </c>
      <c r="J145" s="93">
        <f t="shared" si="47"/>
        <v>63</v>
      </c>
    </row>
    <row r="146" spans="1:10" s="32" customFormat="1" ht="27" x14ac:dyDescent="0.3">
      <c r="A146" s="29"/>
      <c r="B146" s="24"/>
      <c r="C146" s="82" t="s">
        <v>94</v>
      </c>
      <c r="D146" s="82" t="s">
        <v>95</v>
      </c>
      <c r="E146" s="135" t="s">
        <v>634</v>
      </c>
      <c r="F146" s="16"/>
      <c r="G146" s="99" t="s">
        <v>167</v>
      </c>
      <c r="H146" s="39">
        <f>H147</f>
        <v>1160.5</v>
      </c>
      <c r="I146" s="39">
        <f t="shared" si="47"/>
        <v>63</v>
      </c>
      <c r="J146" s="39">
        <f t="shared" si="47"/>
        <v>63</v>
      </c>
    </row>
    <row r="147" spans="1:10" s="32" customFormat="1" ht="39.6" x14ac:dyDescent="0.3">
      <c r="A147" s="29"/>
      <c r="B147" s="24"/>
      <c r="C147" s="82" t="s">
        <v>94</v>
      </c>
      <c r="D147" s="82" t="s">
        <v>95</v>
      </c>
      <c r="E147" s="135" t="s">
        <v>634</v>
      </c>
      <c r="F147" s="82" t="s">
        <v>209</v>
      </c>
      <c r="G147" s="98" t="s">
        <v>210</v>
      </c>
      <c r="H147" s="39">
        <v>1160.5</v>
      </c>
      <c r="I147" s="39">
        <v>63</v>
      </c>
      <c r="J147" s="39">
        <v>63</v>
      </c>
    </row>
    <row r="148" spans="1:10" ht="14.4" x14ac:dyDescent="0.3">
      <c r="A148" s="1"/>
      <c r="B148" s="25"/>
      <c r="C148" s="30" t="s">
        <v>94</v>
      </c>
      <c r="D148" s="30" t="s">
        <v>101</v>
      </c>
      <c r="E148" s="30"/>
      <c r="F148" s="30"/>
      <c r="G148" s="27" t="s">
        <v>1</v>
      </c>
      <c r="H148" s="40">
        <f t="shared" ref="H148:J148" si="48">H149</f>
        <v>29113.899999999998</v>
      </c>
      <c r="I148" s="40">
        <f t="shared" si="48"/>
        <v>30503.600000000002</v>
      </c>
      <c r="J148" s="40">
        <f t="shared" si="48"/>
        <v>30447.100000000002</v>
      </c>
    </row>
    <row r="149" spans="1:10" ht="106.2" x14ac:dyDescent="0.3">
      <c r="A149" s="1"/>
      <c r="B149" s="25"/>
      <c r="C149" s="5" t="s">
        <v>94</v>
      </c>
      <c r="D149" s="5" t="s">
        <v>101</v>
      </c>
      <c r="E149" s="73" t="s">
        <v>67</v>
      </c>
      <c r="F149" s="30"/>
      <c r="G149" s="141" t="s">
        <v>587</v>
      </c>
      <c r="H149" s="96">
        <f t="shared" ref="H149:J150" si="49">H150</f>
        <v>29113.899999999998</v>
      </c>
      <c r="I149" s="96">
        <f t="shared" si="49"/>
        <v>30503.600000000002</v>
      </c>
      <c r="J149" s="96">
        <f t="shared" si="49"/>
        <v>30447.100000000002</v>
      </c>
    </row>
    <row r="150" spans="1:10" ht="66.599999999999994" x14ac:dyDescent="0.3">
      <c r="A150" s="1"/>
      <c r="B150" s="25"/>
      <c r="C150" s="16" t="s">
        <v>94</v>
      </c>
      <c r="D150" s="16" t="s">
        <v>101</v>
      </c>
      <c r="E150" s="52" t="s">
        <v>212</v>
      </c>
      <c r="F150" s="30"/>
      <c r="G150" s="46" t="s">
        <v>184</v>
      </c>
      <c r="H150" s="93">
        <f>H151</f>
        <v>29113.899999999998</v>
      </c>
      <c r="I150" s="93">
        <f t="shared" si="49"/>
        <v>30503.600000000002</v>
      </c>
      <c r="J150" s="93">
        <f t="shared" si="49"/>
        <v>30447.100000000002</v>
      </c>
    </row>
    <row r="151" spans="1:10" ht="27" x14ac:dyDescent="0.3">
      <c r="A151" s="1"/>
      <c r="B151" s="25"/>
      <c r="C151" s="16" t="s">
        <v>94</v>
      </c>
      <c r="D151" s="16" t="s">
        <v>101</v>
      </c>
      <c r="E151" s="74">
        <v>920100000</v>
      </c>
      <c r="F151" s="30"/>
      <c r="G151" s="97" t="s">
        <v>294</v>
      </c>
      <c r="H151" s="39">
        <f>H152+H154+H156+H158+H160</f>
        <v>29113.899999999998</v>
      </c>
      <c r="I151" s="39">
        <f t="shared" ref="I151:J151" si="50">I152+I154+I156+I158+I160</f>
        <v>30503.600000000002</v>
      </c>
      <c r="J151" s="39">
        <f t="shared" si="50"/>
        <v>30447.100000000002</v>
      </c>
    </row>
    <row r="152" spans="1:10" ht="79.8" x14ac:dyDescent="0.3">
      <c r="A152" s="1"/>
      <c r="B152" s="25"/>
      <c r="C152" s="16" t="s">
        <v>94</v>
      </c>
      <c r="D152" s="16" t="s">
        <v>101</v>
      </c>
      <c r="E152" s="74" t="s">
        <v>302</v>
      </c>
      <c r="F152" s="30"/>
      <c r="G152" s="97" t="s">
        <v>213</v>
      </c>
      <c r="H152" s="39">
        <f>H153</f>
        <v>5040</v>
      </c>
      <c r="I152" s="39">
        <f>I153</f>
        <v>5055.2</v>
      </c>
      <c r="J152" s="39">
        <f>J153</f>
        <v>5054.8999999999996</v>
      </c>
    </row>
    <row r="153" spans="1:10" ht="39.6" x14ac:dyDescent="0.25">
      <c r="A153" s="1"/>
      <c r="B153" s="25"/>
      <c r="C153" s="16" t="s">
        <v>94</v>
      </c>
      <c r="D153" s="16" t="s">
        <v>101</v>
      </c>
      <c r="E153" s="74" t="s">
        <v>302</v>
      </c>
      <c r="F153" s="82" t="s">
        <v>209</v>
      </c>
      <c r="G153" s="98" t="s">
        <v>210</v>
      </c>
      <c r="H153" s="39">
        <v>5040</v>
      </c>
      <c r="I153" s="39">
        <v>5055.2</v>
      </c>
      <c r="J153" s="39">
        <v>5054.8999999999996</v>
      </c>
    </row>
    <row r="154" spans="1:10" ht="53.25" customHeight="1" x14ac:dyDescent="0.25">
      <c r="A154" s="1"/>
      <c r="B154" s="25"/>
      <c r="C154" s="16" t="s">
        <v>94</v>
      </c>
      <c r="D154" s="16" t="s">
        <v>101</v>
      </c>
      <c r="E154" s="74">
        <v>920110300</v>
      </c>
      <c r="F154" s="16"/>
      <c r="G154" s="97" t="s">
        <v>659</v>
      </c>
      <c r="H154" s="39">
        <f>H155</f>
        <v>20160.099999999999</v>
      </c>
      <c r="I154" s="39">
        <f>I155</f>
        <v>20220.7</v>
      </c>
      <c r="J154" s="39">
        <f>J155</f>
        <v>20219.5</v>
      </c>
    </row>
    <row r="155" spans="1:10" ht="39.6" x14ac:dyDescent="0.25">
      <c r="A155" s="1"/>
      <c r="B155" s="25"/>
      <c r="C155" s="16" t="s">
        <v>94</v>
      </c>
      <c r="D155" s="16" t="s">
        <v>101</v>
      </c>
      <c r="E155" s="74">
        <v>920110300</v>
      </c>
      <c r="F155" s="82" t="s">
        <v>209</v>
      </c>
      <c r="G155" s="98" t="s">
        <v>210</v>
      </c>
      <c r="H155" s="39">
        <v>20160.099999999999</v>
      </c>
      <c r="I155" s="39">
        <v>20220.7</v>
      </c>
      <c r="J155" s="39">
        <v>20219.5</v>
      </c>
    </row>
    <row r="156" spans="1:10" s="220" customFormat="1" ht="66" x14ac:dyDescent="0.25">
      <c r="A156" s="1"/>
      <c r="B156" s="25"/>
      <c r="C156" s="16" t="s">
        <v>94</v>
      </c>
      <c r="D156" s="16" t="s">
        <v>101</v>
      </c>
      <c r="E156" s="74">
        <v>920123485</v>
      </c>
      <c r="F156" s="82"/>
      <c r="G156" s="221" t="s">
        <v>766</v>
      </c>
      <c r="H156" s="39">
        <f>H157</f>
        <v>1413.8</v>
      </c>
      <c r="I156" s="39">
        <f t="shared" ref="I156:J156" si="51">I157</f>
        <v>1413.8</v>
      </c>
      <c r="J156" s="39">
        <f t="shared" si="51"/>
        <v>1413.8</v>
      </c>
    </row>
    <row r="157" spans="1:10" s="220" customFormat="1" ht="39.6" x14ac:dyDescent="0.25">
      <c r="A157" s="1"/>
      <c r="B157" s="25"/>
      <c r="C157" s="16" t="s">
        <v>94</v>
      </c>
      <c r="D157" s="16" t="s">
        <v>101</v>
      </c>
      <c r="E157" s="74">
        <v>920123485</v>
      </c>
      <c r="F157" s="82" t="s">
        <v>209</v>
      </c>
      <c r="G157" s="98" t="s">
        <v>210</v>
      </c>
      <c r="H157" s="39">
        <v>1413.8</v>
      </c>
      <c r="I157" s="39">
        <v>1413.8</v>
      </c>
      <c r="J157" s="39">
        <v>1413.8</v>
      </c>
    </row>
    <row r="158" spans="1:10" ht="66" x14ac:dyDescent="0.25">
      <c r="A158" s="1"/>
      <c r="B158" s="25"/>
      <c r="C158" s="16" t="s">
        <v>94</v>
      </c>
      <c r="D158" s="16" t="s">
        <v>101</v>
      </c>
      <c r="E158" s="74">
        <v>920123490</v>
      </c>
      <c r="F158" s="82"/>
      <c r="G158" s="54" t="s">
        <v>516</v>
      </c>
      <c r="H158" s="39">
        <f>H159</f>
        <v>0</v>
      </c>
      <c r="I158" s="39">
        <f>I159</f>
        <v>55</v>
      </c>
      <c r="J158" s="39">
        <f>J159</f>
        <v>0</v>
      </c>
    </row>
    <row r="159" spans="1:10" ht="39.6" x14ac:dyDescent="0.25">
      <c r="A159" s="1"/>
      <c r="B159" s="25"/>
      <c r="C159" s="16" t="s">
        <v>94</v>
      </c>
      <c r="D159" s="16" t="s">
        <v>101</v>
      </c>
      <c r="E159" s="74">
        <v>920123490</v>
      </c>
      <c r="F159" s="82" t="s">
        <v>209</v>
      </c>
      <c r="G159" s="98" t="s">
        <v>210</v>
      </c>
      <c r="H159" s="39">
        <v>0</v>
      </c>
      <c r="I159" s="39">
        <v>55</v>
      </c>
      <c r="J159" s="39">
        <v>0</v>
      </c>
    </row>
    <row r="160" spans="1:10" ht="77.25" customHeight="1" x14ac:dyDescent="0.25">
      <c r="A160" s="1"/>
      <c r="B160" s="25"/>
      <c r="C160" s="16" t="s">
        <v>94</v>
      </c>
      <c r="D160" s="16" t="s">
        <v>101</v>
      </c>
      <c r="E160" s="74">
        <v>920123495</v>
      </c>
      <c r="F160" s="82"/>
      <c r="G160" s="54" t="s">
        <v>567</v>
      </c>
      <c r="H160" s="39">
        <f>H161</f>
        <v>2500</v>
      </c>
      <c r="I160" s="39">
        <f>I161</f>
        <v>3758.9</v>
      </c>
      <c r="J160" s="39">
        <f>J161</f>
        <v>3758.9</v>
      </c>
    </row>
    <row r="161" spans="1:10" ht="39.6" x14ac:dyDescent="0.25">
      <c r="A161" s="1"/>
      <c r="B161" s="25"/>
      <c r="C161" s="16" t="s">
        <v>94</v>
      </c>
      <c r="D161" s="16" t="s">
        <v>101</v>
      </c>
      <c r="E161" s="74">
        <v>920123495</v>
      </c>
      <c r="F161" s="82" t="s">
        <v>209</v>
      </c>
      <c r="G161" s="98" t="s">
        <v>210</v>
      </c>
      <c r="H161" s="39">
        <v>2500</v>
      </c>
      <c r="I161" s="39">
        <v>3758.9</v>
      </c>
      <c r="J161" s="39">
        <v>3758.9</v>
      </c>
    </row>
    <row r="162" spans="1:10" ht="28.8" x14ac:dyDescent="0.3">
      <c r="A162" s="1"/>
      <c r="B162" s="25"/>
      <c r="C162" s="30" t="s">
        <v>94</v>
      </c>
      <c r="D162" s="30" t="s">
        <v>99</v>
      </c>
      <c r="E162" s="30"/>
      <c r="F162" s="30"/>
      <c r="G162" s="50" t="s">
        <v>196</v>
      </c>
      <c r="H162" s="40">
        <f>+H163+H184</f>
        <v>154734.19999999998</v>
      </c>
      <c r="I162" s="40">
        <f t="shared" ref="I162:J162" si="52">+I163+I184</f>
        <v>148481.29999999999</v>
      </c>
      <c r="J162" s="40">
        <f t="shared" si="52"/>
        <v>146320.69999999998</v>
      </c>
    </row>
    <row r="163" spans="1:10" ht="106.2" x14ac:dyDescent="0.3">
      <c r="A163" s="1"/>
      <c r="B163" s="25"/>
      <c r="C163" s="5" t="s">
        <v>94</v>
      </c>
      <c r="D163" s="5" t="s">
        <v>99</v>
      </c>
      <c r="E163" s="73" t="s">
        <v>67</v>
      </c>
      <c r="F163" s="30"/>
      <c r="G163" s="141" t="s">
        <v>587</v>
      </c>
      <c r="H163" s="96">
        <f t="shared" ref="H163:J164" si="53">H164</f>
        <v>149788.29999999999</v>
      </c>
      <c r="I163" s="96">
        <f t="shared" si="53"/>
        <v>141596.4</v>
      </c>
      <c r="J163" s="96">
        <f t="shared" si="53"/>
        <v>141652.9</v>
      </c>
    </row>
    <row r="164" spans="1:10" ht="66.599999999999994" x14ac:dyDescent="0.3">
      <c r="A164" s="1"/>
      <c r="B164" s="25"/>
      <c r="C164" s="16" t="s">
        <v>94</v>
      </c>
      <c r="D164" s="16" t="s">
        <v>99</v>
      </c>
      <c r="E164" s="52" t="s">
        <v>68</v>
      </c>
      <c r="F164" s="30"/>
      <c r="G164" s="46" t="s">
        <v>163</v>
      </c>
      <c r="H164" s="93">
        <f>H165</f>
        <v>149788.29999999999</v>
      </c>
      <c r="I164" s="93">
        <f t="shared" si="53"/>
        <v>141596.4</v>
      </c>
      <c r="J164" s="93">
        <f t="shared" si="53"/>
        <v>141652.9</v>
      </c>
    </row>
    <row r="165" spans="1:10" ht="40.200000000000003" x14ac:dyDescent="0.3">
      <c r="A165" s="1"/>
      <c r="B165" s="25"/>
      <c r="C165" s="16" t="s">
        <v>94</v>
      </c>
      <c r="D165" s="16" t="s">
        <v>99</v>
      </c>
      <c r="E165" s="21" t="s">
        <v>293</v>
      </c>
      <c r="F165" s="30"/>
      <c r="G165" s="97" t="s">
        <v>304</v>
      </c>
      <c r="H165" s="39">
        <f>H166+H168+H170+H172+H174+H176+H178+H180+H182</f>
        <v>149788.29999999999</v>
      </c>
      <c r="I165" s="39">
        <f t="shared" ref="I165:J165" si="54">I166+I168+I170+I172+I174+I176+I178+I180+I182</f>
        <v>141596.4</v>
      </c>
      <c r="J165" s="39">
        <f t="shared" si="54"/>
        <v>141652.9</v>
      </c>
    </row>
    <row r="166" spans="1:10" ht="93" x14ac:dyDescent="0.3">
      <c r="A166" s="1"/>
      <c r="B166" s="25"/>
      <c r="C166" s="16" t="s">
        <v>94</v>
      </c>
      <c r="D166" s="16" t="s">
        <v>99</v>
      </c>
      <c r="E166" s="74">
        <v>910123405</v>
      </c>
      <c r="F166" s="30"/>
      <c r="G166" s="97" t="s">
        <v>292</v>
      </c>
      <c r="H166" s="39">
        <f>H167</f>
        <v>15759.4</v>
      </c>
      <c r="I166" s="39">
        <f>I167</f>
        <v>15386.8</v>
      </c>
      <c r="J166" s="39">
        <f>J167</f>
        <v>16489.8</v>
      </c>
    </row>
    <row r="167" spans="1:10" ht="39.6" x14ac:dyDescent="0.25">
      <c r="A167" s="1"/>
      <c r="B167" s="25"/>
      <c r="C167" s="16" t="s">
        <v>94</v>
      </c>
      <c r="D167" s="16" t="s">
        <v>99</v>
      </c>
      <c r="E167" s="74">
        <v>910123405</v>
      </c>
      <c r="F167" s="82" t="s">
        <v>209</v>
      </c>
      <c r="G167" s="98" t="s">
        <v>210</v>
      </c>
      <c r="H167" s="39">
        <v>15759.4</v>
      </c>
      <c r="I167" s="39">
        <v>15386.8</v>
      </c>
      <c r="J167" s="39">
        <v>16489.8</v>
      </c>
    </row>
    <row r="168" spans="1:10" ht="62.25" customHeight="1" x14ac:dyDescent="0.3">
      <c r="A168" s="1"/>
      <c r="B168" s="25"/>
      <c r="C168" s="16" t="s">
        <v>94</v>
      </c>
      <c r="D168" s="16" t="s">
        <v>99</v>
      </c>
      <c r="E168" s="74">
        <v>910110520</v>
      </c>
      <c r="F168" s="30"/>
      <c r="G168" s="97" t="s">
        <v>182</v>
      </c>
      <c r="H168" s="39">
        <f>H169</f>
        <v>25070.9</v>
      </c>
      <c r="I168" s="39">
        <f>I169</f>
        <v>26073.7</v>
      </c>
      <c r="J168" s="39">
        <f>J169</f>
        <v>27116.6</v>
      </c>
    </row>
    <row r="169" spans="1:10" ht="39.6" x14ac:dyDescent="0.25">
      <c r="A169" s="1"/>
      <c r="B169" s="25"/>
      <c r="C169" s="16" t="s">
        <v>94</v>
      </c>
      <c r="D169" s="16" t="s">
        <v>99</v>
      </c>
      <c r="E169" s="74">
        <v>910110520</v>
      </c>
      <c r="F169" s="82" t="s">
        <v>209</v>
      </c>
      <c r="G169" s="98" t="s">
        <v>210</v>
      </c>
      <c r="H169" s="1">
        <v>25070.9</v>
      </c>
      <c r="I169" s="39">
        <v>26073.7</v>
      </c>
      <c r="J169" s="1">
        <v>27116.6</v>
      </c>
    </row>
    <row r="170" spans="1:10" ht="26.4" x14ac:dyDescent="0.25">
      <c r="A170" s="1"/>
      <c r="B170" s="25"/>
      <c r="C170" s="16" t="s">
        <v>94</v>
      </c>
      <c r="D170" s="16" t="s">
        <v>99</v>
      </c>
      <c r="E170" s="74">
        <v>910123410</v>
      </c>
      <c r="F170" s="16"/>
      <c r="G170" s="98" t="s">
        <v>183</v>
      </c>
      <c r="H170" s="39">
        <f>H171</f>
        <v>25695.200000000001</v>
      </c>
      <c r="I170" s="39">
        <f>I171</f>
        <v>21684.6</v>
      </c>
      <c r="J170" s="39">
        <f>J171</f>
        <v>16457</v>
      </c>
    </row>
    <row r="171" spans="1:10" ht="39.6" x14ac:dyDescent="0.25">
      <c r="A171" s="1"/>
      <c r="B171" s="25"/>
      <c r="C171" s="16" t="s">
        <v>94</v>
      </c>
      <c r="D171" s="16" t="s">
        <v>99</v>
      </c>
      <c r="E171" s="74">
        <v>910123410</v>
      </c>
      <c r="F171" s="82" t="s">
        <v>209</v>
      </c>
      <c r="G171" s="98" t="s">
        <v>210</v>
      </c>
      <c r="H171" s="39">
        <v>25695.200000000001</v>
      </c>
      <c r="I171" s="39">
        <v>21684.6</v>
      </c>
      <c r="J171" s="39">
        <v>16457</v>
      </c>
    </row>
    <row r="172" spans="1:10" ht="105.6" x14ac:dyDescent="0.25">
      <c r="A172" s="1"/>
      <c r="B172" s="25"/>
      <c r="C172" s="16" t="s">
        <v>94</v>
      </c>
      <c r="D172" s="16" t="s">
        <v>99</v>
      </c>
      <c r="E172" s="74" t="s">
        <v>654</v>
      </c>
      <c r="F172" s="82"/>
      <c r="G172" s="124" t="s">
        <v>653</v>
      </c>
      <c r="H172" s="39">
        <f>H173</f>
        <v>1413.8</v>
      </c>
      <c r="I172" s="39">
        <f t="shared" ref="I172:J172" si="55">I173</f>
        <v>0</v>
      </c>
      <c r="J172" s="39">
        <f t="shared" si="55"/>
        <v>0</v>
      </c>
    </row>
    <row r="173" spans="1:10" ht="39.6" x14ac:dyDescent="0.25">
      <c r="A173" s="1"/>
      <c r="B173" s="25"/>
      <c r="C173" s="16" t="s">
        <v>94</v>
      </c>
      <c r="D173" s="16" t="s">
        <v>99</v>
      </c>
      <c r="E173" s="74" t="s">
        <v>654</v>
      </c>
      <c r="F173" s="82" t="s">
        <v>209</v>
      </c>
      <c r="G173" s="98" t="s">
        <v>210</v>
      </c>
      <c r="H173" s="39">
        <v>1413.8</v>
      </c>
      <c r="I173" s="39">
        <v>0</v>
      </c>
      <c r="J173" s="39">
        <v>0</v>
      </c>
    </row>
    <row r="174" spans="1:10" ht="52.8" x14ac:dyDescent="0.25">
      <c r="A174" s="1"/>
      <c r="B174" s="25"/>
      <c r="C174" s="16" t="s">
        <v>94</v>
      </c>
      <c r="D174" s="16" t="s">
        <v>99</v>
      </c>
      <c r="E174" s="74" t="s">
        <v>345</v>
      </c>
      <c r="F174" s="82"/>
      <c r="G174" s="123" t="s">
        <v>344</v>
      </c>
      <c r="H174" s="39">
        <f>H175</f>
        <v>1218.7</v>
      </c>
      <c r="I174" s="39">
        <f>I175</f>
        <v>1267.4000000000001</v>
      </c>
      <c r="J174" s="39">
        <f>J175</f>
        <v>1318.2</v>
      </c>
    </row>
    <row r="175" spans="1:10" ht="39.6" x14ac:dyDescent="0.25">
      <c r="A175" s="1"/>
      <c r="B175" s="25"/>
      <c r="C175" s="16" t="s">
        <v>94</v>
      </c>
      <c r="D175" s="16" t="s">
        <v>99</v>
      </c>
      <c r="E175" s="74" t="s">
        <v>345</v>
      </c>
      <c r="F175" s="82" t="s">
        <v>209</v>
      </c>
      <c r="G175" s="98" t="s">
        <v>210</v>
      </c>
      <c r="H175" s="39">
        <v>1218.7</v>
      </c>
      <c r="I175" s="39">
        <v>1267.4000000000001</v>
      </c>
      <c r="J175" s="39">
        <v>1318.2</v>
      </c>
    </row>
    <row r="176" spans="1:10" ht="66" x14ac:dyDescent="0.25">
      <c r="A176" s="1"/>
      <c r="B176" s="25"/>
      <c r="C176" s="16" t="s">
        <v>94</v>
      </c>
      <c r="D176" s="16" t="s">
        <v>99</v>
      </c>
      <c r="E176" s="137" t="s">
        <v>513</v>
      </c>
      <c r="F176" s="82"/>
      <c r="G176" s="123" t="s">
        <v>346</v>
      </c>
      <c r="H176" s="39">
        <f>H177</f>
        <v>10968</v>
      </c>
      <c r="I176" s="39">
        <f>I177</f>
        <v>11406.7</v>
      </c>
      <c r="J176" s="39">
        <f>J177</f>
        <v>11863</v>
      </c>
    </row>
    <row r="177" spans="1:10" ht="39.6" x14ac:dyDescent="0.25">
      <c r="A177" s="1"/>
      <c r="B177" s="25"/>
      <c r="C177" s="16" t="s">
        <v>94</v>
      </c>
      <c r="D177" s="16" t="s">
        <v>99</v>
      </c>
      <c r="E177" s="137" t="s">
        <v>513</v>
      </c>
      <c r="F177" s="82" t="s">
        <v>209</v>
      </c>
      <c r="G177" s="98" t="s">
        <v>210</v>
      </c>
      <c r="H177" s="39">
        <v>10968</v>
      </c>
      <c r="I177" s="39">
        <v>11406.7</v>
      </c>
      <c r="J177" s="39">
        <v>11863</v>
      </c>
    </row>
    <row r="178" spans="1:10" ht="26.4" x14ac:dyDescent="0.25">
      <c r="A178" s="1"/>
      <c r="B178" s="25"/>
      <c r="C178" s="16" t="s">
        <v>94</v>
      </c>
      <c r="D178" s="16" t="s">
        <v>99</v>
      </c>
      <c r="E178" s="74" t="s">
        <v>341</v>
      </c>
      <c r="F178" s="82"/>
      <c r="G178" s="98" t="s">
        <v>342</v>
      </c>
      <c r="H178" s="39">
        <f>H179</f>
        <v>8777.9</v>
      </c>
      <c r="I178" s="39">
        <f>I179</f>
        <v>6577.7</v>
      </c>
      <c r="J178" s="39">
        <f>J179</f>
        <v>6840.8</v>
      </c>
    </row>
    <row r="179" spans="1:10" ht="39.6" x14ac:dyDescent="0.25">
      <c r="A179" s="1"/>
      <c r="B179" s="25"/>
      <c r="C179" s="16" t="s">
        <v>94</v>
      </c>
      <c r="D179" s="16" t="s">
        <v>99</v>
      </c>
      <c r="E179" s="74" t="s">
        <v>341</v>
      </c>
      <c r="F179" s="82" t="s">
        <v>209</v>
      </c>
      <c r="G179" s="98" t="s">
        <v>210</v>
      </c>
      <c r="H179" s="39">
        <v>8777.9</v>
      </c>
      <c r="I179" s="39">
        <v>6577.7</v>
      </c>
      <c r="J179" s="39">
        <v>6840.8</v>
      </c>
    </row>
    <row r="180" spans="1:10" ht="26.4" x14ac:dyDescent="0.25">
      <c r="A180" s="1"/>
      <c r="B180" s="25"/>
      <c r="C180" s="16" t="s">
        <v>94</v>
      </c>
      <c r="D180" s="16" t="s">
        <v>99</v>
      </c>
      <c r="E180" s="139" t="s">
        <v>514</v>
      </c>
      <c r="F180" s="82"/>
      <c r="G180" s="98" t="s">
        <v>343</v>
      </c>
      <c r="H180" s="39">
        <f>H181</f>
        <v>58435.7</v>
      </c>
      <c r="I180" s="39">
        <f>I181</f>
        <v>59199.5</v>
      </c>
      <c r="J180" s="39">
        <f>J181</f>
        <v>61567.5</v>
      </c>
    </row>
    <row r="181" spans="1:10" ht="39.6" x14ac:dyDescent="0.25">
      <c r="A181" s="1"/>
      <c r="B181" s="25"/>
      <c r="C181" s="16" t="s">
        <v>94</v>
      </c>
      <c r="D181" s="16" t="s">
        <v>99</v>
      </c>
      <c r="E181" s="139" t="s">
        <v>514</v>
      </c>
      <c r="F181" s="82" t="s">
        <v>209</v>
      </c>
      <c r="G181" s="98" t="s">
        <v>210</v>
      </c>
      <c r="H181" s="39">
        <v>58435.7</v>
      </c>
      <c r="I181" s="1">
        <v>59199.5</v>
      </c>
      <c r="J181" s="1">
        <v>61567.5</v>
      </c>
    </row>
    <row r="182" spans="1:10" ht="26.4" x14ac:dyDescent="0.25">
      <c r="A182" s="1"/>
      <c r="B182" s="25"/>
      <c r="C182" s="16" t="s">
        <v>94</v>
      </c>
      <c r="D182" s="16" t="s">
        <v>99</v>
      </c>
      <c r="E182" s="74">
        <v>910123425</v>
      </c>
      <c r="F182" s="82"/>
      <c r="G182" s="98" t="s">
        <v>373</v>
      </c>
      <c r="H182" s="39">
        <f>H183</f>
        <v>2448.6999999999998</v>
      </c>
      <c r="I182" s="39">
        <f>I183</f>
        <v>0</v>
      </c>
      <c r="J182" s="39">
        <f>J183</f>
        <v>0</v>
      </c>
    </row>
    <row r="183" spans="1:10" ht="39.6" x14ac:dyDescent="0.25">
      <c r="A183" s="1"/>
      <c r="B183" s="25"/>
      <c r="C183" s="16" t="s">
        <v>94</v>
      </c>
      <c r="D183" s="16" t="s">
        <v>99</v>
      </c>
      <c r="E183" s="74">
        <v>910123425</v>
      </c>
      <c r="F183" s="82" t="s">
        <v>209</v>
      </c>
      <c r="G183" s="98" t="s">
        <v>210</v>
      </c>
      <c r="H183" s="39">
        <v>2448.6999999999998</v>
      </c>
      <c r="I183" s="39">
        <v>0</v>
      </c>
      <c r="J183" s="39">
        <v>0</v>
      </c>
    </row>
    <row r="184" spans="1:10" ht="90" customHeight="1" x14ac:dyDescent="0.25">
      <c r="A184" s="1"/>
      <c r="B184" s="25"/>
      <c r="C184" s="73" t="s">
        <v>94</v>
      </c>
      <c r="D184" s="73" t="s">
        <v>99</v>
      </c>
      <c r="E184" s="73" t="s">
        <v>225</v>
      </c>
      <c r="F184" s="16"/>
      <c r="G184" s="64" t="s">
        <v>594</v>
      </c>
      <c r="H184" s="96">
        <f>H185</f>
        <v>4945.8999999999996</v>
      </c>
      <c r="I184" s="96">
        <f t="shared" ref="I184:J184" si="56">I185</f>
        <v>6884.9</v>
      </c>
      <c r="J184" s="96">
        <f t="shared" si="56"/>
        <v>4667.8</v>
      </c>
    </row>
    <row r="185" spans="1:10" ht="52.8" x14ac:dyDescent="0.25">
      <c r="A185" s="1"/>
      <c r="B185" s="25"/>
      <c r="C185" s="52" t="s">
        <v>94</v>
      </c>
      <c r="D185" s="52" t="s">
        <v>99</v>
      </c>
      <c r="E185" s="52" t="s">
        <v>226</v>
      </c>
      <c r="F185" s="47"/>
      <c r="G185" s="48" t="s">
        <v>227</v>
      </c>
      <c r="H185" s="96">
        <f>H186+H193</f>
        <v>4945.8999999999996</v>
      </c>
      <c r="I185" s="96">
        <f>I186+I193</f>
        <v>6884.9</v>
      </c>
      <c r="J185" s="96">
        <f>J186+J193</f>
        <v>4667.8</v>
      </c>
    </row>
    <row r="186" spans="1:10" ht="52.8" x14ac:dyDescent="0.25">
      <c r="A186" s="1"/>
      <c r="B186" s="25"/>
      <c r="C186" s="21" t="s">
        <v>94</v>
      </c>
      <c r="D186" s="21" t="s">
        <v>99</v>
      </c>
      <c r="E186" s="21" t="s">
        <v>228</v>
      </c>
      <c r="F186" s="82"/>
      <c r="G186" s="98" t="s">
        <v>229</v>
      </c>
      <c r="H186" s="41">
        <f>H187+H189+H191</f>
        <v>1000</v>
      </c>
      <c r="I186" s="41">
        <f t="shared" ref="I186:J186" si="57">I187+I189+I191</f>
        <v>2781.2</v>
      </c>
      <c r="J186" s="41">
        <f t="shared" si="57"/>
        <v>400</v>
      </c>
    </row>
    <row r="187" spans="1:10" ht="39.6" x14ac:dyDescent="0.25">
      <c r="A187" s="1"/>
      <c r="B187" s="25"/>
      <c r="C187" s="21" t="s">
        <v>94</v>
      </c>
      <c r="D187" s="21" t="s">
        <v>99</v>
      </c>
      <c r="E187" s="21" t="s">
        <v>534</v>
      </c>
      <c r="F187" s="82"/>
      <c r="G187" s="98" t="s">
        <v>338</v>
      </c>
      <c r="H187" s="41">
        <f>H188</f>
        <v>0</v>
      </c>
      <c r="I187" s="41">
        <f>I188</f>
        <v>2381.1999999999998</v>
      </c>
      <c r="J187" s="41">
        <f>J188</f>
        <v>0</v>
      </c>
    </row>
    <row r="188" spans="1:10" ht="39.6" x14ac:dyDescent="0.25">
      <c r="A188" s="1"/>
      <c r="B188" s="25"/>
      <c r="C188" s="21" t="s">
        <v>94</v>
      </c>
      <c r="D188" s="21" t="s">
        <v>99</v>
      </c>
      <c r="E188" s="21" t="s">
        <v>534</v>
      </c>
      <c r="F188" s="82" t="s">
        <v>209</v>
      </c>
      <c r="G188" s="98" t="s">
        <v>210</v>
      </c>
      <c r="H188" s="41">
        <v>0</v>
      </c>
      <c r="I188" s="41">
        <v>2381.1999999999998</v>
      </c>
      <c r="J188" s="41">
        <v>0</v>
      </c>
    </row>
    <row r="189" spans="1:10" ht="26.4" x14ac:dyDescent="0.25">
      <c r="A189" s="1"/>
      <c r="B189" s="25"/>
      <c r="C189" s="21" t="s">
        <v>94</v>
      </c>
      <c r="D189" s="21" t="s">
        <v>99</v>
      </c>
      <c r="E189" s="21" t="s">
        <v>535</v>
      </c>
      <c r="F189" s="16"/>
      <c r="G189" s="98" t="s">
        <v>328</v>
      </c>
      <c r="H189" s="41">
        <f>H190</f>
        <v>400</v>
      </c>
      <c r="I189" s="41">
        <f>I190</f>
        <v>400</v>
      </c>
      <c r="J189" s="41">
        <f>J190</f>
        <v>400</v>
      </c>
    </row>
    <row r="190" spans="1:10" ht="39.6" x14ac:dyDescent="0.25">
      <c r="A190" s="1"/>
      <c r="B190" s="25"/>
      <c r="C190" s="21" t="s">
        <v>94</v>
      </c>
      <c r="D190" s="21" t="s">
        <v>99</v>
      </c>
      <c r="E190" s="21" t="s">
        <v>535</v>
      </c>
      <c r="F190" s="82" t="s">
        <v>209</v>
      </c>
      <c r="G190" s="98" t="s">
        <v>210</v>
      </c>
      <c r="H190" s="41">
        <v>400</v>
      </c>
      <c r="I190" s="41">
        <v>400</v>
      </c>
      <c r="J190" s="41">
        <v>400</v>
      </c>
    </row>
    <row r="191" spans="1:10" x14ac:dyDescent="0.25">
      <c r="A191" s="1"/>
      <c r="B191" s="25"/>
      <c r="C191" s="21" t="s">
        <v>94</v>
      </c>
      <c r="D191" s="21" t="s">
        <v>99</v>
      </c>
      <c r="E191" s="21" t="s">
        <v>635</v>
      </c>
      <c r="F191" s="82"/>
      <c r="G191" s="98" t="s">
        <v>604</v>
      </c>
      <c r="H191" s="41">
        <f>H192</f>
        <v>600</v>
      </c>
      <c r="I191" s="41">
        <f t="shared" ref="I191:J191" si="58">I192</f>
        <v>0</v>
      </c>
      <c r="J191" s="41">
        <f t="shared" si="58"/>
        <v>0</v>
      </c>
    </row>
    <row r="192" spans="1:10" ht="39.6" x14ac:dyDescent="0.25">
      <c r="A192" s="1"/>
      <c r="B192" s="25"/>
      <c r="C192" s="21" t="s">
        <v>94</v>
      </c>
      <c r="D192" s="21" t="s">
        <v>99</v>
      </c>
      <c r="E192" s="21" t="s">
        <v>635</v>
      </c>
      <c r="F192" s="82" t="s">
        <v>209</v>
      </c>
      <c r="G192" s="98" t="s">
        <v>210</v>
      </c>
      <c r="H192" s="41">
        <v>600</v>
      </c>
      <c r="I192" s="41">
        <v>0</v>
      </c>
      <c r="J192" s="41">
        <v>0</v>
      </c>
    </row>
    <row r="193" spans="1:10" ht="66" x14ac:dyDescent="0.25">
      <c r="A193" s="1"/>
      <c r="B193" s="25"/>
      <c r="C193" s="21" t="s">
        <v>94</v>
      </c>
      <c r="D193" s="21" t="s">
        <v>99</v>
      </c>
      <c r="E193" s="51" t="s">
        <v>532</v>
      </c>
      <c r="F193" s="82"/>
      <c r="G193" s="98" t="s">
        <v>533</v>
      </c>
      <c r="H193" s="41">
        <f>H194+H196</f>
        <v>3945.9</v>
      </c>
      <c r="I193" s="41">
        <f t="shared" ref="I193:J193" si="59">I194+I196</f>
        <v>4103.7</v>
      </c>
      <c r="J193" s="41">
        <f t="shared" si="59"/>
        <v>4267.8</v>
      </c>
    </row>
    <row r="194" spans="1:10" ht="42" customHeight="1" x14ac:dyDescent="0.25">
      <c r="A194" s="1"/>
      <c r="B194" s="25"/>
      <c r="C194" s="21" t="s">
        <v>94</v>
      </c>
      <c r="D194" s="21" t="s">
        <v>99</v>
      </c>
      <c r="E194" s="51" t="s">
        <v>352</v>
      </c>
      <c r="F194" s="82"/>
      <c r="G194" s="98" t="s">
        <v>349</v>
      </c>
      <c r="H194" s="41">
        <f>H195</f>
        <v>394.6</v>
      </c>
      <c r="I194" s="41">
        <f>I195</f>
        <v>410.4</v>
      </c>
      <c r="J194" s="41">
        <f>J195</f>
        <v>426.8</v>
      </c>
    </row>
    <row r="195" spans="1:10" ht="39.6" x14ac:dyDescent="0.25">
      <c r="A195" s="1"/>
      <c r="B195" s="25"/>
      <c r="C195" s="21" t="s">
        <v>94</v>
      </c>
      <c r="D195" s="21" t="s">
        <v>99</v>
      </c>
      <c r="E195" s="51" t="s">
        <v>352</v>
      </c>
      <c r="F195" s="82" t="s">
        <v>209</v>
      </c>
      <c r="G195" s="98" t="s">
        <v>210</v>
      </c>
      <c r="H195" s="39">
        <v>394.6</v>
      </c>
      <c r="I195" s="39">
        <v>410.4</v>
      </c>
      <c r="J195" s="39">
        <v>426.8</v>
      </c>
    </row>
    <row r="196" spans="1:10" ht="54.75" customHeight="1" x14ac:dyDescent="0.25">
      <c r="A196" s="1"/>
      <c r="B196" s="25"/>
      <c r="C196" s="21" t="s">
        <v>94</v>
      </c>
      <c r="D196" s="21" t="s">
        <v>99</v>
      </c>
      <c r="E196" s="51" t="s">
        <v>353</v>
      </c>
      <c r="F196" s="82"/>
      <c r="G196" s="98" t="s">
        <v>347</v>
      </c>
      <c r="H196" s="41">
        <f>H197</f>
        <v>3551.3</v>
      </c>
      <c r="I196" s="41">
        <f>I197</f>
        <v>3693.3</v>
      </c>
      <c r="J196" s="41">
        <f>J197</f>
        <v>3841</v>
      </c>
    </row>
    <row r="197" spans="1:10" ht="39.6" x14ac:dyDescent="0.25">
      <c r="A197" s="1"/>
      <c r="B197" s="25"/>
      <c r="C197" s="21" t="s">
        <v>94</v>
      </c>
      <c r="D197" s="21" t="s">
        <v>99</v>
      </c>
      <c r="E197" s="51" t="s">
        <v>353</v>
      </c>
      <c r="F197" s="82" t="s">
        <v>209</v>
      </c>
      <c r="G197" s="98" t="s">
        <v>210</v>
      </c>
      <c r="H197" s="41">
        <v>3551.3</v>
      </c>
      <c r="I197" s="41">
        <v>3693.3</v>
      </c>
      <c r="J197" s="41">
        <v>3841</v>
      </c>
    </row>
    <row r="198" spans="1:10" ht="27" x14ac:dyDescent="0.3">
      <c r="A198" s="1"/>
      <c r="B198" s="25"/>
      <c r="C198" s="30" t="s">
        <v>94</v>
      </c>
      <c r="D198" s="30" t="s">
        <v>122</v>
      </c>
      <c r="E198" s="30"/>
      <c r="F198" s="30"/>
      <c r="G198" s="46" t="s">
        <v>4</v>
      </c>
      <c r="H198" s="40">
        <f>H199+H207+H227</f>
        <v>2752</v>
      </c>
      <c r="I198" s="40">
        <f>I199+I207+I227</f>
        <v>1406.2</v>
      </c>
      <c r="J198" s="40">
        <f>J199+J207+J227</f>
        <v>1406.2</v>
      </c>
    </row>
    <row r="199" spans="1:10" ht="92.4" x14ac:dyDescent="0.25">
      <c r="A199" s="1"/>
      <c r="B199" s="25"/>
      <c r="C199" s="16" t="s">
        <v>94</v>
      </c>
      <c r="D199" s="16" t="s">
        <v>122</v>
      </c>
      <c r="E199" s="73" t="s">
        <v>69</v>
      </c>
      <c r="F199" s="16"/>
      <c r="G199" s="142" t="s">
        <v>582</v>
      </c>
      <c r="H199" s="96">
        <f t="shared" ref="H199:J199" si="60">H200</f>
        <v>186</v>
      </c>
      <c r="I199" s="96">
        <f t="shared" si="60"/>
        <v>176.2</v>
      </c>
      <c r="J199" s="96">
        <f t="shared" si="60"/>
        <v>176.2</v>
      </c>
    </row>
    <row r="200" spans="1:10" ht="39.6" x14ac:dyDescent="0.25">
      <c r="A200" s="1"/>
      <c r="B200" s="25"/>
      <c r="C200" s="16" t="s">
        <v>94</v>
      </c>
      <c r="D200" s="16" t="s">
        <v>122</v>
      </c>
      <c r="E200" s="52" t="s">
        <v>161</v>
      </c>
      <c r="F200" s="16"/>
      <c r="G200" s="48" t="s">
        <v>160</v>
      </c>
      <c r="H200" s="93">
        <f>H201+H204</f>
        <v>186</v>
      </c>
      <c r="I200" s="93">
        <f t="shared" ref="I200:J200" si="61">I201+I204</f>
        <v>176.2</v>
      </c>
      <c r="J200" s="93">
        <f t="shared" si="61"/>
        <v>176.2</v>
      </c>
    </row>
    <row r="201" spans="1:10" ht="79.2" x14ac:dyDescent="0.25">
      <c r="A201" s="1"/>
      <c r="B201" s="25"/>
      <c r="C201" s="16" t="s">
        <v>94</v>
      </c>
      <c r="D201" s="16" t="s">
        <v>122</v>
      </c>
      <c r="E201" s="21" t="s">
        <v>244</v>
      </c>
      <c r="F201" s="16"/>
      <c r="G201" s="99" t="s">
        <v>307</v>
      </c>
      <c r="H201" s="41">
        <f t="shared" ref="H201:J202" si="62">H202</f>
        <v>150</v>
      </c>
      <c r="I201" s="41">
        <f t="shared" si="62"/>
        <v>140.19999999999999</v>
      </c>
      <c r="J201" s="41">
        <f t="shared" si="62"/>
        <v>140.19999999999999</v>
      </c>
    </row>
    <row r="202" spans="1:10" ht="53.4" x14ac:dyDescent="0.3">
      <c r="A202" s="1"/>
      <c r="B202" s="25"/>
      <c r="C202" s="16" t="s">
        <v>94</v>
      </c>
      <c r="D202" s="16" t="s">
        <v>122</v>
      </c>
      <c r="E202" s="21" t="s">
        <v>464</v>
      </c>
      <c r="F202" s="30"/>
      <c r="G202" s="97" t="s">
        <v>162</v>
      </c>
      <c r="H202" s="41">
        <f t="shared" si="62"/>
        <v>150</v>
      </c>
      <c r="I202" s="41">
        <f t="shared" si="62"/>
        <v>140.19999999999999</v>
      </c>
      <c r="J202" s="41">
        <f t="shared" si="62"/>
        <v>140.19999999999999</v>
      </c>
    </row>
    <row r="203" spans="1:10" ht="39.6" x14ac:dyDescent="0.25">
      <c r="A203" s="1"/>
      <c r="B203" s="25"/>
      <c r="C203" s="16" t="s">
        <v>94</v>
      </c>
      <c r="D203" s="16" t="s">
        <v>122</v>
      </c>
      <c r="E203" s="21" t="s">
        <v>464</v>
      </c>
      <c r="F203" s="82" t="s">
        <v>209</v>
      </c>
      <c r="G203" s="98" t="s">
        <v>210</v>
      </c>
      <c r="H203" s="39">
        <v>150</v>
      </c>
      <c r="I203" s="39">
        <v>140.19999999999999</v>
      </c>
      <c r="J203" s="39">
        <v>140.19999999999999</v>
      </c>
    </row>
    <row r="204" spans="1:10" ht="26.4" x14ac:dyDescent="0.25">
      <c r="A204" s="1"/>
      <c r="B204" s="25"/>
      <c r="C204" s="16" t="s">
        <v>94</v>
      </c>
      <c r="D204" s="16" t="s">
        <v>122</v>
      </c>
      <c r="E204" s="21" t="s">
        <v>339</v>
      </c>
      <c r="F204" s="82"/>
      <c r="G204" s="99" t="s">
        <v>335</v>
      </c>
      <c r="H204" s="41">
        <f>H205</f>
        <v>36</v>
      </c>
      <c r="I204" s="41">
        <f t="shared" ref="I204:J204" si="63">I205</f>
        <v>36</v>
      </c>
      <c r="J204" s="41">
        <f t="shared" si="63"/>
        <v>36</v>
      </c>
    </row>
    <row r="205" spans="1:10" ht="40.200000000000003" x14ac:dyDescent="0.3">
      <c r="A205" s="1"/>
      <c r="B205" s="25"/>
      <c r="C205" s="16" t="s">
        <v>94</v>
      </c>
      <c r="D205" s="16" t="s">
        <v>122</v>
      </c>
      <c r="E205" s="82" t="s">
        <v>465</v>
      </c>
      <c r="F205" s="30"/>
      <c r="G205" s="97" t="s">
        <v>165</v>
      </c>
      <c r="H205" s="41">
        <f>H206</f>
        <v>36</v>
      </c>
      <c r="I205" s="41">
        <f t="shared" ref="I205:J205" si="64">I206</f>
        <v>36</v>
      </c>
      <c r="J205" s="41">
        <f t="shared" si="64"/>
        <v>36</v>
      </c>
    </row>
    <row r="206" spans="1:10" ht="39.6" x14ac:dyDescent="0.25">
      <c r="A206" s="1"/>
      <c r="B206" s="25"/>
      <c r="C206" s="16" t="s">
        <v>94</v>
      </c>
      <c r="D206" s="16" t="s">
        <v>122</v>
      </c>
      <c r="E206" s="82" t="s">
        <v>465</v>
      </c>
      <c r="F206" s="82" t="s">
        <v>209</v>
      </c>
      <c r="G206" s="98" t="s">
        <v>210</v>
      </c>
      <c r="H206" s="41">
        <v>36</v>
      </c>
      <c r="I206" s="41">
        <v>36</v>
      </c>
      <c r="J206" s="41">
        <v>36</v>
      </c>
    </row>
    <row r="207" spans="1:10" ht="92.4" x14ac:dyDescent="0.25">
      <c r="A207" s="1"/>
      <c r="B207" s="25"/>
      <c r="C207" s="5" t="s">
        <v>94</v>
      </c>
      <c r="D207" s="5" t="s">
        <v>122</v>
      </c>
      <c r="E207" s="76">
        <v>400000000</v>
      </c>
      <c r="F207" s="16"/>
      <c r="G207" s="141" t="s">
        <v>581</v>
      </c>
      <c r="H207" s="96">
        <f t="shared" ref="H207:J207" si="65">H208</f>
        <v>2266</v>
      </c>
      <c r="I207" s="96">
        <f t="shared" si="65"/>
        <v>930</v>
      </c>
      <c r="J207" s="96">
        <f t="shared" si="65"/>
        <v>930</v>
      </c>
    </row>
    <row r="208" spans="1:10" ht="52.5" customHeight="1" x14ac:dyDescent="0.3">
      <c r="A208" s="1"/>
      <c r="B208" s="25"/>
      <c r="C208" s="47" t="s">
        <v>94</v>
      </c>
      <c r="D208" s="47" t="s">
        <v>122</v>
      </c>
      <c r="E208" s="75">
        <v>410000000</v>
      </c>
      <c r="F208" s="30"/>
      <c r="G208" s="46" t="s">
        <v>466</v>
      </c>
      <c r="H208" s="93">
        <f>H209+H216</f>
        <v>2266</v>
      </c>
      <c r="I208" s="93">
        <f>I209+I216</f>
        <v>930</v>
      </c>
      <c r="J208" s="93">
        <f>J209+J216</f>
        <v>930</v>
      </c>
    </row>
    <row r="209" spans="1:10" ht="53.4" x14ac:dyDescent="0.3">
      <c r="A209" s="1"/>
      <c r="B209" s="25"/>
      <c r="C209" s="16" t="s">
        <v>94</v>
      </c>
      <c r="D209" s="16" t="s">
        <v>122</v>
      </c>
      <c r="E209" s="74">
        <v>410200000</v>
      </c>
      <c r="F209" s="30"/>
      <c r="G209" s="97" t="s">
        <v>471</v>
      </c>
      <c r="H209" s="39">
        <f>H210+H212+H214</f>
        <v>130</v>
      </c>
      <c r="I209" s="39">
        <f t="shared" ref="I209:J209" si="66">I210+I212+I214</f>
        <v>130</v>
      </c>
      <c r="J209" s="39">
        <f t="shared" si="66"/>
        <v>130</v>
      </c>
    </row>
    <row r="210" spans="1:10" ht="79.2" x14ac:dyDescent="0.25">
      <c r="A210" s="1"/>
      <c r="B210" s="25"/>
      <c r="C210" s="16" t="s">
        <v>94</v>
      </c>
      <c r="D210" s="16" t="s">
        <v>122</v>
      </c>
      <c r="E210" s="135" t="s">
        <v>629</v>
      </c>
      <c r="F210" s="82"/>
      <c r="G210" s="98" t="s">
        <v>598</v>
      </c>
      <c r="H210" s="39">
        <f t="shared" ref="H210:J210" si="67">H211</f>
        <v>50</v>
      </c>
      <c r="I210" s="39">
        <f t="shared" si="67"/>
        <v>50</v>
      </c>
      <c r="J210" s="39">
        <f t="shared" si="67"/>
        <v>50</v>
      </c>
    </row>
    <row r="211" spans="1:10" ht="39.6" x14ac:dyDescent="0.25">
      <c r="A211" s="1"/>
      <c r="B211" s="25"/>
      <c r="C211" s="16" t="s">
        <v>94</v>
      </c>
      <c r="D211" s="16" t="s">
        <v>122</v>
      </c>
      <c r="E211" s="135" t="s">
        <v>629</v>
      </c>
      <c r="F211" s="82" t="s">
        <v>209</v>
      </c>
      <c r="G211" s="98" t="s">
        <v>210</v>
      </c>
      <c r="H211" s="39">
        <v>50</v>
      </c>
      <c r="I211" s="39">
        <v>50</v>
      </c>
      <c r="J211" s="39">
        <v>50</v>
      </c>
    </row>
    <row r="212" spans="1:10" ht="26.4" x14ac:dyDescent="0.25">
      <c r="A212" s="1"/>
      <c r="B212" s="25"/>
      <c r="C212" s="16" t="s">
        <v>94</v>
      </c>
      <c r="D212" s="16" t="s">
        <v>122</v>
      </c>
      <c r="E212" s="135" t="s">
        <v>628</v>
      </c>
      <c r="F212" s="82"/>
      <c r="G212" s="98" t="s">
        <v>469</v>
      </c>
      <c r="H212" s="39">
        <f>H213</f>
        <v>30</v>
      </c>
      <c r="I212" s="39">
        <f>I213</f>
        <v>30</v>
      </c>
      <c r="J212" s="39">
        <f>J213</f>
        <v>30</v>
      </c>
    </row>
    <row r="213" spans="1:10" ht="39.6" x14ac:dyDescent="0.25">
      <c r="A213" s="1"/>
      <c r="B213" s="25"/>
      <c r="C213" s="16" t="s">
        <v>94</v>
      </c>
      <c r="D213" s="16" t="s">
        <v>122</v>
      </c>
      <c r="E213" s="135" t="s">
        <v>628</v>
      </c>
      <c r="F213" s="82" t="s">
        <v>209</v>
      </c>
      <c r="G213" s="98" t="s">
        <v>210</v>
      </c>
      <c r="H213" s="39">
        <v>30</v>
      </c>
      <c r="I213" s="39">
        <v>30</v>
      </c>
      <c r="J213" s="39">
        <v>30</v>
      </c>
    </row>
    <row r="214" spans="1:10" ht="39.6" x14ac:dyDescent="0.25">
      <c r="A214" s="1"/>
      <c r="B214" s="25"/>
      <c r="C214" s="16" t="s">
        <v>94</v>
      </c>
      <c r="D214" s="16" t="s">
        <v>122</v>
      </c>
      <c r="E214" s="135" t="s">
        <v>627</v>
      </c>
      <c r="F214" s="82"/>
      <c r="G214" s="98" t="s">
        <v>599</v>
      </c>
      <c r="H214" s="39">
        <f>H215</f>
        <v>50</v>
      </c>
      <c r="I214" s="39">
        <f t="shared" ref="I214:J214" si="68">I215</f>
        <v>50</v>
      </c>
      <c r="J214" s="39">
        <f t="shared" si="68"/>
        <v>50</v>
      </c>
    </row>
    <row r="215" spans="1:10" ht="39.6" x14ac:dyDescent="0.25">
      <c r="A215" s="1"/>
      <c r="B215" s="25"/>
      <c r="C215" s="16" t="s">
        <v>94</v>
      </c>
      <c r="D215" s="16" t="s">
        <v>122</v>
      </c>
      <c r="E215" s="135" t="s">
        <v>627</v>
      </c>
      <c r="F215" s="82" t="s">
        <v>209</v>
      </c>
      <c r="G215" s="98" t="s">
        <v>210</v>
      </c>
      <c r="H215" s="39">
        <v>50</v>
      </c>
      <c r="I215" s="39">
        <v>50</v>
      </c>
      <c r="J215" s="39">
        <v>50</v>
      </c>
    </row>
    <row r="216" spans="1:10" ht="52.8" x14ac:dyDescent="0.25">
      <c r="A216" s="1"/>
      <c r="B216" s="25"/>
      <c r="C216" s="16" t="s">
        <v>94</v>
      </c>
      <c r="D216" s="16" t="s">
        <v>122</v>
      </c>
      <c r="E216" s="135" t="s">
        <v>473</v>
      </c>
      <c r="F216" s="82"/>
      <c r="G216" s="97" t="s">
        <v>472</v>
      </c>
      <c r="H216" s="39">
        <f>H217+H219+H221+H223+H225</f>
        <v>2136</v>
      </c>
      <c r="I216" s="39">
        <f t="shared" ref="I216:J216" si="69">I217+I219+I221+I223+I225</f>
        <v>800</v>
      </c>
      <c r="J216" s="39">
        <f t="shared" si="69"/>
        <v>800</v>
      </c>
    </row>
    <row r="217" spans="1:10" ht="66" x14ac:dyDescent="0.25">
      <c r="A217" s="1"/>
      <c r="B217" s="25"/>
      <c r="C217" s="16" t="s">
        <v>94</v>
      </c>
      <c r="D217" s="16" t="s">
        <v>122</v>
      </c>
      <c r="E217" s="135" t="s">
        <v>630</v>
      </c>
      <c r="F217" s="82"/>
      <c r="G217" s="98" t="s">
        <v>600</v>
      </c>
      <c r="H217" s="39">
        <f>H218</f>
        <v>200</v>
      </c>
      <c r="I217" s="39">
        <f t="shared" ref="I217:J217" si="70">I218</f>
        <v>200</v>
      </c>
      <c r="J217" s="39">
        <f t="shared" si="70"/>
        <v>200</v>
      </c>
    </row>
    <row r="218" spans="1:10" ht="66" x14ac:dyDescent="0.25">
      <c r="A218" s="1"/>
      <c r="B218" s="25"/>
      <c r="C218" s="16" t="s">
        <v>94</v>
      </c>
      <c r="D218" s="16" t="s">
        <v>122</v>
      </c>
      <c r="E218" s="135" t="s">
        <v>630</v>
      </c>
      <c r="F218" s="16" t="s">
        <v>12</v>
      </c>
      <c r="G218" s="98" t="s">
        <v>364</v>
      </c>
      <c r="H218" s="39">
        <v>200</v>
      </c>
      <c r="I218" s="39">
        <v>200</v>
      </c>
      <c r="J218" s="39">
        <v>200</v>
      </c>
    </row>
    <row r="219" spans="1:10" ht="66" x14ac:dyDescent="0.25">
      <c r="A219" s="1"/>
      <c r="B219" s="25"/>
      <c r="C219" s="16" t="s">
        <v>94</v>
      </c>
      <c r="D219" s="16" t="s">
        <v>122</v>
      </c>
      <c r="E219" s="135" t="s">
        <v>631</v>
      </c>
      <c r="F219" s="82"/>
      <c r="G219" s="98" t="s">
        <v>474</v>
      </c>
      <c r="H219" s="39">
        <f>H220</f>
        <v>500</v>
      </c>
      <c r="I219" s="39">
        <f t="shared" ref="I219:J219" si="71">I220</f>
        <v>500</v>
      </c>
      <c r="J219" s="39">
        <f t="shared" si="71"/>
        <v>500</v>
      </c>
    </row>
    <row r="220" spans="1:10" ht="66" x14ac:dyDescent="0.25">
      <c r="A220" s="1"/>
      <c r="B220" s="25"/>
      <c r="C220" s="16" t="s">
        <v>94</v>
      </c>
      <c r="D220" s="16" t="s">
        <v>122</v>
      </c>
      <c r="E220" s="135" t="s">
        <v>631</v>
      </c>
      <c r="F220" s="16" t="s">
        <v>12</v>
      </c>
      <c r="G220" s="98" t="s">
        <v>364</v>
      </c>
      <c r="H220" s="39">
        <v>500</v>
      </c>
      <c r="I220" s="39">
        <v>500</v>
      </c>
      <c r="J220" s="39">
        <v>500</v>
      </c>
    </row>
    <row r="221" spans="1:10" ht="104.25" customHeight="1" x14ac:dyDescent="0.25">
      <c r="A221" s="1"/>
      <c r="B221" s="25"/>
      <c r="C221" s="16" t="s">
        <v>94</v>
      </c>
      <c r="D221" s="16" t="s">
        <v>122</v>
      </c>
      <c r="E221" s="135" t="s">
        <v>632</v>
      </c>
      <c r="F221" s="82"/>
      <c r="G221" s="98" t="s">
        <v>475</v>
      </c>
      <c r="H221" s="39">
        <f>H222</f>
        <v>80</v>
      </c>
      <c r="I221" s="39">
        <f t="shared" ref="I221:J221" si="72">I222</f>
        <v>100</v>
      </c>
      <c r="J221" s="39">
        <f t="shared" si="72"/>
        <v>100</v>
      </c>
    </row>
    <row r="222" spans="1:10" ht="66" x14ac:dyDescent="0.25">
      <c r="A222" s="1"/>
      <c r="B222" s="25"/>
      <c r="C222" s="16" t="s">
        <v>94</v>
      </c>
      <c r="D222" s="16" t="s">
        <v>122</v>
      </c>
      <c r="E222" s="135" t="s">
        <v>632</v>
      </c>
      <c r="F222" s="16" t="s">
        <v>12</v>
      </c>
      <c r="G222" s="98" t="s">
        <v>364</v>
      </c>
      <c r="H222" s="39">
        <v>80</v>
      </c>
      <c r="I222" s="39">
        <v>100</v>
      </c>
      <c r="J222" s="39">
        <v>100</v>
      </c>
    </row>
    <row r="223" spans="1:10" ht="95.25" customHeight="1" x14ac:dyDescent="0.25">
      <c r="A223" s="1"/>
      <c r="B223" s="25"/>
      <c r="C223" s="16" t="s">
        <v>94</v>
      </c>
      <c r="D223" s="16" t="s">
        <v>122</v>
      </c>
      <c r="E223" s="135" t="s">
        <v>633</v>
      </c>
      <c r="F223" s="16"/>
      <c r="G223" s="98" t="s">
        <v>601</v>
      </c>
      <c r="H223" s="39">
        <f>H224</f>
        <v>356</v>
      </c>
      <c r="I223" s="39">
        <f t="shared" ref="I223:J223" si="73">I224</f>
        <v>0</v>
      </c>
      <c r="J223" s="39">
        <f t="shared" si="73"/>
        <v>0</v>
      </c>
    </row>
    <row r="224" spans="1:10" ht="66" x14ac:dyDescent="0.25">
      <c r="A224" s="1"/>
      <c r="B224" s="25"/>
      <c r="C224" s="16" t="s">
        <v>94</v>
      </c>
      <c r="D224" s="16" t="s">
        <v>122</v>
      </c>
      <c r="E224" s="135" t="s">
        <v>633</v>
      </c>
      <c r="F224" s="16" t="s">
        <v>12</v>
      </c>
      <c r="G224" s="98" t="s">
        <v>364</v>
      </c>
      <c r="H224" s="39">
        <v>356</v>
      </c>
      <c r="I224" s="39">
        <v>0</v>
      </c>
      <c r="J224" s="39">
        <v>0</v>
      </c>
    </row>
    <row r="225" spans="1:10" s="218" customFormat="1" ht="100.5" customHeight="1" x14ac:dyDescent="0.25">
      <c r="A225" s="1"/>
      <c r="B225" s="25"/>
      <c r="C225" s="16" t="s">
        <v>94</v>
      </c>
      <c r="D225" s="16" t="s">
        <v>122</v>
      </c>
      <c r="E225" s="135" t="s">
        <v>762</v>
      </c>
      <c r="F225" s="16"/>
      <c r="G225" s="98" t="s">
        <v>763</v>
      </c>
      <c r="H225" s="39">
        <f>H226</f>
        <v>1000</v>
      </c>
      <c r="I225" s="39">
        <f t="shared" ref="I225:J225" si="74">I226</f>
        <v>0</v>
      </c>
      <c r="J225" s="39">
        <f t="shared" si="74"/>
        <v>0</v>
      </c>
    </row>
    <row r="226" spans="1:10" s="218" customFormat="1" ht="66" x14ac:dyDescent="0.25">
      <c r="A226" s="1"/>
      <c r="B226" s="25"/>
      <c r="C226" s="16" t="s">
        <v>94</v>
      </c>
      <c r="D226" s="16" t="s">
        <v>122</v>
      </c>
      <c r="E226" s="135" t="s">
        <v>762</v>
      </c>
      <c r="F226" s="16" t="s">
        <v>12</v>
      </c>
      <c r="G226" s="98" t="s">
        <v>364</v>
      </c>
      <c r="H226" s="39">
        <v>1000</v>
      </c>
      <c r="I226" s="39">
        <v>0</v>
      </c>
      <c r="J226" s="39">
        <v>0</v>
      </c>
    </row>
    <row r="227" spans="1:10" ht="79.2" x14ac:dyDescent="0.25">
      <c r="A227" s="1"/>
      <c r="B227" s="25"/>
      <c r="C227" s="5" t="s">
        <v>94</v>
      </c>
      <c r="D227" s="5" t="s">
        <v>122</v>
      </c>
      <c r="E227" s="73" t="s">
        <v>144</v>
      </c>
      <c r="F227" s="16"/>
      <c r="G227" s="63" t="s">
        <v>586</v>
      </c>
      <c r="H227" s="96">
        <f t="shared" ref="H227:J227" si="75">H228</f>
        <v>300</v>
      </c>
      <c r="I227" s="96">
        <f t="shared" si="75"/>
        <v>300</v>
      </c>
      <c r="J227" s="96">
        <f t="shared" si="75"/>
        <v>300</v>
      </c>
    </row>
    <row r="228" spans="1:10" ht="66" x14ac:dyDescent="0.25">
      <c r="A228" s="1"/>
      <c r="B228" s="25"/>
      <c r="C228" s="47" t="s">
        <v>94</v>
      </c>
      <c r="D228" s="47" t="s">
        <v>122</v>
      </c>
      <c r="E228" s="52" t="s">
        <v>145</v>
      </c>
      <c r="F228" s="16"/>
      <c r="G228" s="48" t="s">
        <v>509</v>
      </c>
      <c r="H228" s="93">
        <f>H229</f>
        <v>300</v>
      </c>
      <c r="I228" s="93">
        <f>I229</f>
        <v>300</v>
      </c>
      <c r="J228" s="93">
        <f>J229</f>
        <v>300</v>
      </c>
    </row>
    <row r="229" spans="1:10" ht="92.4" x14ac:dyDescent="0.25">
      <c r="A229" s="1"/>
      <c r="B229" s="25"/>
      <c r="C229" s="16" t="s">
        <v>94</v>
      </c>
      <c r="D229" s="16" t="s">
        <v>122</v>
      </c>
      <c r="E229" s="21" t="s">
        <v>208</v>
      </c>
      <c r="F229" s="16"/>
      <c r="G229" s="99" t="s">
        <v>510</v>
      </c>
      <c r="H229" s="39">
        <f>H230+H232+H234+H236</f>
        <v>300</v>
      </c>
      <c r="I229" s="39">
        <f>I230+I232+I234+I236</f>
        <v>300</v>
      </c>
      <c r="J229" s="39">
        <f t="shared" ref="J229" si="76">J230+J232+J234+J236</f>
        <v>300</v>
      </c>
    </row>
    <row r="230" spans="1:10" ht="52.8" x14ac:dyDescent="0.25">
      <c r="A230" s="1"/>
      <c r="B230" s="25"/>
      <c r="C230" s="16" t="s">
        <v>94</v>
      </c>
      <c r="D230" s="16" t="s">
        <v>122</v>
      </c>
      <c r="E230" s="137" t="s">
        <v>511</v>
      </c>
      <c r="F230" s="16"/>
      <c r="G230" s="215" t="s">
        <v>550</v>
      </c>
      <c r="H230" s="39">
        <f>H231</f>
        <v>0</v>
      </c>
      <c r="I230" s="39">
        <f>I231</f>
        <v>300</v>
      </c>
      <c r="J230" s="39">
        <f>J231</f>
        <v>300</v>
      </c>
    </row>
    <row r="231" spans="1:10" ht="39.6" x14ac:dyDescent="0.25">
      <c r="A231" s="1"/>
      <c r="B231" s="25"/>
      <c r="C231" s="16" t="s">
        <v>94</v>
      </c>
      <c r="D231" s="16" t="s">
        <v>122</v>
      </c>
      <c r="E231" s="137" t="s">
        <v>511</v>
      </c>
      <c r="F231" s="82" t="s">
        <v>209</v>
      </c>
      <c r="G231" s="98" t="s">
        <v>210</v>
      </c>
      <c r="H231" s="39"/>
      <c r="I231" s="39">
        <v>300</v>
      </c>
      <c r="J231" s="39">
        <v>300</v>
      </c>
    </row>
    <row r="232" spans="1:10" ht="78" customHeight="1" x14ac:dyDescent="0.25">
      <c r="A232" s="1"/>
      <c r="B232" s="25"/>
      <c r="C232" s="16" t="s">
        <v>94</v>
      </c>
      <c r="D232" s="16" t="s">
        <v>122</v>
      </c>
      <c r="E232" s="74">
        <v>810123102</v>
      </c>
      <c r="F232" s="16"/>
      <c r="G232" s="215" t="s">
        <v>512</v>
      </c>
      <c r="H232" s="39">
        <f>H233</f>
        <v>100</v>
      </c>
      <c r="I232" s="39">
        <f>I233</f>
        <v>0</v>
      </c>
      <c r="J232" s="39">
        <f>J233</f>
        <v>0</v>
      </c>
    </row>
    <row r="233" spans="1:10" ht="39.6" x14ac:dyDescent="0.25">
      <c r="A233" s="1"/>
      <c r="B233" s="25"/>
      <c r="C233" s="16" t="s">
        <v>94</v>
      </c>
      <c r="D233" s="16" t="s">
        <v>122</v>
      </c>
      <c r="E233" s="74">
        <v>810123102</v>
      </c>
      <c r="F233" s="82" t="s">
        <v>209</v>
      </c>
      <c r="G233" s="98" t="s">
        <v>210</v>
      </c>
      <c r="H233" s="39">
        <v>100</v>
      </c>
      <c r="I233" s="39">
        <v>0</v>
      </c>
      <c r="J233" s="39">
        <v>0</v>
      </c>
    </row>
    <row r="234" spans="1:10" ht="92.4" x14ac:dyDescent="0.25">
      <c r="A234" s="1"/>
      <c r="B234" s="25"/>
      <c r="C234" s="16" t="s">
        <v>94</v>
      </c>
      <c r="D234" s="16" t="s">
        <v>122</v>
      </c>
      <c r="E234" s="74">
        <v>810123103</v>
      </c>
      <c r="F234" s="82"/>
      <c r="G234" s="98" t="s">
        <v>759</v>
      </c>
      <c r="H234" s="39">
        <f>H235</f>
        <v>100</v>
      </c>
      <c r="I234" s="39">
        <f>I237</f>
        <v>0</v>
      </c>
      <c r="J234" s="39">
        <f>J237</f>
        <v>0</v>
      </c>
    </row>
    <row r="235" spans="1:10" ht="39.6" x14ac:dyDescent="0.25">
      <c r="A235" s="1"/>
      <c r="B235" s="25"/>
      <c r="C235" s="16" t="s">
        <v>94</v>
      </c>
      <c r="D235" s="16" t="s">
        <v>122</v>
      </c>
      <c r="E235" s="74">
        <v>810123103</v>
      </c>
      <c r="F235" s="82" t="s">
        <v>209</v>
      </c>
      <c r="G235" s="98" t="s">
        <v>210</v>
      </c>
      <c r="H235" s="39">
        <v>100</v>
      </c>
      <c r="I235" s="39">
        <f>I238</f>
        <v>52075.799999999996</v>
      </c>
      <c r="J235" s="39">
        <f>J238</f>
        <v>47947</v>
      </c>
    </row>
    <row r="236" spans="1:10" ht="92.4" x14ac:dyDescent="0.25">
      <c r="A236" s="1"/>
      <c r="B236" s="25"/>
      <c r="C236" s="16" t="s">
        <v>94</v>
      </c>
      <c r="D236" s="16" t="s">
        <v>122</v>
      </c>
      <c r="E236" s="74">
        <v>810123104</v>
      </c>
      <c r="F236" s="82"/>
      <c r="G236" s="98" t="s">
        <v>758</v>
      </c>
      <c r="H236" s="39">
        <f>H237</f>
        <v>100</v>
      </c>
      <c r="I236" s="39">
        <f t="shared" ref="I236:J236" si="77">I237</f>
        <v>0</v>
      </c>
      <c r="J236" s="39">
        <f t="shared" si="77"/>
        <v>0</v>
      </c>
    </row>
    <row r="237" spans="1:10" ht="39.6" x14ac:dyDescent="0.25">
      <c r="A237" s="1"/>
      <c r="B237" s="25"/>
      <c r="C237" s="16" t="s">
        <v>94</v>
      </c>
      <c r="D237" s="16" t="s">
        <v>122</v>
      </c>
      <c r="E237" s="74">
        <v>810123104</v>
      </c>
      <c r="F237" s="82" t="s">
        <v>209</v>
      </c>
      <c r="G237" s="98" t="s">
        <v>210</v>
      </c>
      <c r="H237" s="39">
        <v>100</v>
      </c>
      <c r="I237" s="39">
        <v>0</v>
      </c>
      <c r="J237" s="39">
        <v>0</v>
      </c>
    </row>
    <row r="238" spans="1:10" ht="28.2" x14ac:dyDescent="0.3">
      <c r="A238" s="1"/>
      <c r="B238" s="25"/>
      <c r="C238" s="4" t="s">
        <v>95</v>
      </c>
      <c r="D238" s="3"/>
      <c r="E238" s="3"/>
      <c r="F238" s="3"/>
      <c r="G238" s="49" t="s">
        <v>47</v>
      </c>
      <c r="H238" s="92">
        <f>H239+H268+H315+H373</f>
        <v>205359.4</v>
      </c>
      <c r="I238" s="92">
        <f>I239+I268+I315+I373</f>
        <v>52075.799999999996</v>
      </c>
      <c r="J238" s="92">
        <f>J239+J268+J315+J373</f>
        <v>47947</v>
      </c>
    </row>
    <row r="239" spans="1:10" ht="14.4" x14ac:dyDescent="0.3">
      <c r="A239" s="1"/>
      <c r="B239" s="25"/>
      <c r="C239" s="30" t="s">
        <v>95</v>
      </c>
      <c r="D239" s="30" t="s">
        <v>88</v>
      </c>
      <c r="E239" s="30"/>
      <c r="F239" s="30"/>
      <c r="G239" s="27" t="s">
        <v>42</v>
      </c>
      <c r="H239" s="40">
        <f>H240</f>
        <v>5713.3</v>
      </c>
      <c r="I239" s="40">
        <f t="shared" ref="I239:J239" si="78">I240</f>
        <v>5761.3</v>
      </c>
      <c r="J239" s="40">
        <f t="shared" si="78"/>
        <v>2611.3000000000002</v>
      </c>
    </row>
    <row r="240" spans="1:10" ht="79.2" x14ac:dyDescent="0.25">
      <c r="A240" s="1"/>
      <c r="B240" s="25"/>
      <c r="C240" s="5" t="s">
        <v>95</v>
      </c>
      <c r="D240" s="5" t="s">
        <v>88</v>
      </c>
      <c r="E240" s="73" t="s">
        <v>152</v>
      </c>
      <c r="F240" s="16"/>
      <c r="G240" s="141" t="s">
        <v>580</v>
      </c>
      <c r="H240" s="96">
        <f>H241+H248+H261</f>
        <v>5713.3</v>
      </c>
      <c r="I240" s="96">
        <f>I241+I248+I261</f>
        <v>5761.3</v>
      </c>
      <c r="J240" s="96">
        <f>J241+J248+J261</f>
        <v>2611.3000000000002</v>
      </c>
    </row>
    <row r="241" spans="1:10" ht="39.6" x14ac:dyDescent="0.25">
      <c r="A241" s="1"/>
      <c r="B241" s="25"/>
      <c r="C241" s="47" t="s">
        <v>95</v>
      </c>
      <c r="D241" s="47" t="s">
        <v>88</v>
      </c>
      <c r="E241" s="52" t="s">
        <v>148</v>
      </c>
      <c r="F241" s="16"/>
      <c r="G241" s="48" t="s">
        <v>295</v>
      </c>
      <c r="H241" s="93">
        <f>H242+H245</f>
        <v>1502</v>
      </c>
      <c r="I241" s="93">
        <f>I242+I245</f>
        <v>950</v>
      </c>
      <c r="J241" s="93">
        <f>J242+J245</f>
        <v>950</v>
      </c>
    </row>
    <row r="242" spans="1:10" ht="39.6" x14ac:dyDescent="0.25">
      <c r="A242" s="1"/>
      <c r="B242" s="25"/>
      <c r="C242" s="82" t="s">
        <v>95</v>
      </c>
      <c r="D242" s="82" t="s">
        <v>88</v>
      </c>
      <c r="E242" s="21" t="s">
        <v>260</v>
      </c>
      <c r="F242" s="16"/>
      <c r="G242" s="99" t="s">
        <v>262</v>
      </c>
      <c r="H242" s="93">
        <f>H243</f>
        <v>1378.5</v>
      </c>
      <c r="I242" s="93">
        <f>I243</f>
        <v>150</v>
      </c>
      <c r="J242" s="93">
        <f>J243</f>
        <v>150</v>
      </c>
    </row>
    <row r="243" spans="1:10" ht="52.8" x14ac:dyDescent="0.3">
      <c r="A243" s="1"/>
      <c r="B243" s="25"/>
      <c r="C243" s="16" t="s">
        <v>95</v>
      </c>
      <c r="D243" s="16" t="s">
        <v>88</v>
      </c>
      <c r="E243" s="136" t="s">
        <v>484</v>
      </c>
      <c r="F243" s="3"/>
      <c r="G243" s="98" t="s">
        <v>261</v>
      </c>
      <c r="H243" s="41">
        <f>SUM(H244:H244)</f>
        <v>1378.5</v>
      </c>
      <c r="I243" s="41">
        <f>SUM(I244:I244)</f>
        <v>150</v>
      </c>
      <c r="J243" s="41">
        <f>SUM(J244:J244)</f>
        <v>150</v>
      </c>
    </row>
    <row r="244" spans="1:10" ht="39.6" x14ac:dyDescent="0.25">
      <c r="A244" s="1"/>
      <c r="B244" s="25"/>
      <c r="C244" s="16" t="s">
        <v>95</v>
      </c>
      <c r="D244" s="16" t="s">
        <v>88</v>
      </c>
      <c r="E244" s="136" t="s">
        <v>484</v>
      </c>
      <c r="F244" s="82" t="s">
        <v>209</v>
      </c>
      <c r="G244" s="98" t="s">
        <v>210</v>
      </c>
      <c r="H244" s="41">
        <v>1378.5</v>
      </c>
      <c r="I244" s="41">
        <v>150</v>
      </c>
      <c r="J244" s="41">
        <v>150</v>
      </c>
    </row>
    <row r="245" spans="1:10" ht="39.6" x14ac:dyDescent="0.25">
      <c r="A245" s="1"/>
      <c r="B245" s="25"/>
      <c r="C245" s="16" t="s">
        <v>95</v>
      </c>
      <c r="D245" s="16" t="s">
        <v>88</v>
      </c>
      <c r="E245" s="21" t="s">
        <v>296</v>
      </c>
      <c r="F245" s="16"/>
      <c r="G245" s="99" t="s">
        <v>263</v>
      </c>
      <c r="H245" s="93">
        <f t="shared" ref="H245:J245" si="79">H246</f>
        <v>123.5</v>
      </c>
      <c r="I245" s="93">
        <f t="shared" si="79"/>
        <v>800</v>
      </c>
      <c r="J245" s="93">
        <f t="shared" si="79"/>
        <v>800</v>
      </c>
    </row>
    <row r="246" spans="1:10" ht="26.4" x14ac:dyDescent="0.3">
      <c r="A246" s="1"/>
      <c r="B246" s="25"/>
      <c r="C246" s="16" t="s">
        <v>95</v>
      </c>
      <c r="D246" s="16" t="s">
        <v>88</v>
      </c>
      <c r="E246" s="21" t="s">
        <v>485</v>
      </c>
      <c r="F246" s="3"/>
      <c r="G246" s="98" t="s">
        <v>334</v>
      </c>
      <c r="H246" s="41">
        <f>H247</f>
        <v>123.5</v>
      </c>
      <c r="I246" s="41">
        <f>I247</f>
        <v>800</v>
      </c>
      <c r="J246" s="41">
        <f>J247</f>
        <v>800</v>
      </c>
    </row>
    <row r="247" spans="1:10" ht="39.6" x14ac:dyDescent="0.25">
      <c r="A247" s="1"/>
      <c r="B247" s="25"/>
      <c r="C247" s="16" t="s">
        <v>95</v>
      </c>
      <c r="D247" s="16" t="s">
        <v>88</v>
      </c>
      <c r="E247" s="21" t="s">
        <v>485</v>
      </c>
      <c r="F247" s="82" t="s">
        <v>209</v>
      </c>
      <c r="G247" s="98" t="s">
        <v>210</v>
      </c>
      <c r="H247" s="39">
        <v>123.5</v>
      </c>
      <c r="I247" s="39">
        <v>800</v>
      </c>
      <c r="J247" s="39">
        <v>800</v>
      </c>
    </row>
    <row r="248" spans="1:10" ht="39.6" x14ac:dyDescent="0.25">
      <c r="A248" s="1"/>
      <c r="B248" s="25"/>
      <c r="C248" s="47" t="s">
        <v>95</v>
      </c>
      <c r="D248" s="47" t="s">
        <v>88</v>
      </c>
      <c r="E248" s="52" t="s">
        <v>149</v>
      </c>
      <c r="F248" s="16"/>
      <c r="G248" s="48" t="s">
        <v>146</v>
      </c>
      <c r="H248" s="93">
        <f>H249+H256</f>
        <v>3250</v>
      </c>
      <c r="I248" s="93">
        <f t="shared" ref="I248:J248" si="80">I249+I256</f>
        <v>1510</v>
      </c>
      <c r="J248" s="93">
        <f t="shared" si="80"/>
        <v>200</v>
      </c>
    </row>
    <row r="249" spans="1:10" ht="26.4" x14ac:dyDescent="0.25">
      <c r="A249" s="1"/>
      <c r="B249" s="25"/>
      <c r="C249" s="16" t="s">
        <v>95</v>
      </c>
      <c r="D249" s="16" t="s">
        <v>88</v>
      </c>
      <c r="E249" s="21" t="s">
        <v>264</v>
      </c>
      <c r="F249" s="82"/>
      <c r="G249" s="99" t="s">
        <v>265</v>
      </c>
      <c r="H249" s="93">
        <f>H250+H252+H254</f>
        <v>160</v>
      </c>
      <c r="I249" s="93">
        <f t="shared" ref="I249:J249" si="81">I250+I252+I254</f>
        <v>290</v>
      </c>
      <c r="J249" s="93">
        <f t="shared" si="81"/>
        <v>200</v>
      </c>
    </row>
    <row r="250" spans="1:10" ht="132.75" customHeight="1" x14ac:dyDescent="0.3">
      <c r="A250" s="1"/>
      <c r="B250" s="25"/>
      <c r="C250" s="16" t="s">
        <v>95</v>
      </c>
      <c r="D250" s="16" t="s">
        <v>88</v>
      </c>
      <c r="E250" s="79">
        <v>520123261</v>
      </c>
      <c r="F250" s="3"/>
      <c r="G250" s="98" t="s">
        <v>266</v>
      </c>
      <c r="H250" s="41">
        <f>H251</f>
        <v>0</v>
      </c>
      <c r="I250" s="41">
        <f>I251</f>
        <v>100</v>
      </c>
      <c r="J250" s="41">
        <f>J251</f>
        <v>0</v>
      </c>
    </row>
    <row r="251" spans="1:10" ht="39.6" x14ac:dyDescent="0.25">
      <c r="A251" s="1"/>
      <c r="B251" s="25"/>
      <c r="C251" s="16" t="s">
        <v>95</v>
      </c>
      <c r="D251" s="16" t="s">
        <v>88</v>
      </c>
      <c r="E251" s="79">
        <v>520123261</v>
      </c>
      <c r="F251" s="82" t="s">
        <v>209</v>
      </c>
      <c r="G251" s="98" t="s">
        <v>210</v>
      </c>
      <c r="H251" s="41">
        <v>0</v>
      </c>
      <c r="I251" s="41">
        <v>100</v>
      </c>
      <c r="J251" s="41">
        <v>0</v>
      </c>
    </row>
    <row r="252" spans="1:10" ht="52.8" x14ac:dyDescent="0.25">
      <c r="A252" s="1"/>
      <c r="B252" s="25"/>
      <c r="C252" s="16" t="s">
        <v>95</v>
      </c>
      <c r="D252" s="16" t="s">
        <v>88</v>
      </c>
      <c r="E252" s="79">
        <v>520123262</v>
      </c>
      <c r="F252" s="16"/>
      <c r="G252" s="98" t="s">
        <v>297</v>
      </c>
      <c r="H252" s="41">
        <f>H253</f>
        <v>0</v>
      </c>
      <c r="I252" s="41">
        <f>I253</f>
        <v>20</v>
      </c>
      <c r="J252" s="41">
        <f>J253</f>
        <v>20</v>
      </c>
    </row>
    <row r="253" spans="1:10" ht="39.6" x14ac:dyDescent="0.25">
      <c r="A253" s="1"/>
      <c r="B253" s="25"/>
      <c r="C253" s="16" t="s">
        <v>95</v>
      </c>
      <c r="D253" s="16" t="s">
        <v>88</v>
      </c>
      <c r="E253" s="79">
        <v>520123262</v>
      </c>
      <c r="F253" s="82" t="s">
        <v>209</v>
      </c>
      <c r="G253" s="98" t="s">
        <v>210</v>
      </c>
      <c r="H253" s="41">
        <v>0</v>
      </c>
      <c r="I253" s="41">
        <v>20</v>
      </c>
      <c r="J253" s="41">
        <v>20</v>
      </c>
    </row>
    <row r="254" spans="1:10" ht="26.4" x14ac:dyDescent="0.25">
      <c r="A254" s="1"/>
      <c r="B254" s="25"/>
      <c r="C254" s="16" t="s">
        <v>95</v>
      </c>
      <c r="D254" s="16" t="s">
        <v>88</v>
      </c>
      <c r="E254" s="136" t="s">
        <v>486</v>
      </c>
      <c r="F254" s="82"/>
      <c r="G254" s="98" t="s">
        <v>487</v>
      </c>
      <c r="H254" s="41">
        <f>H255</f>
        <v>160</v>
      </c>
      <c r="I254" s="41">
        <f>I255</f>
        <v>170</v>
      </c>
      <c r="J254" s="41">
        <f>J255</f>
        <v>180</v>
      </c>
    </row>
    <row r="255" spans="1:10" ht="39.6" x14ac:dyDescent="0.25">
      <c r="A255" s="1"/>
      <c r="B255" s="25"/>
      <c r="C255" s="16" t="s">
        <v>95</v>
      </c>
      <c r="D255" s="16" t="s">
        <v>88</v>
      </c>
      <c r="E255" s="136" t="s">
        <v>486</v>
      </c>
      <c r="F255" s="82" t="s">
        <v>209</v>
      </c>
      <c r="G255" s="98" t="s">
        <v>210</v>
      </c>
      <c r="H255" s="41">
        <v>160</v>
      </c>
      <c r="I255" s="41">
        <v>170</v>
      </c>
      <c r="J255" s="41">
        <v>180</v>
      </c>
    </row>
    <row r="256" spans="1:10" ht="26.4" x14ac:dyDescent="0.25">
      <c r="A256" s="1"/>
      <c r="B256" s="25"/>
      <c r="C256" s="16" t="s">
        <v>95</v>
      </c>
      <c r="D256" s="16" t="s">
        <v>88</v>
      </c>
      <c r="E256" s="21" t="s">
        <v>267</v>
      </c>
      <c r="F256" s="82"/>
      <c r="G256" s="99" t="s">
        <v>488</v>
      </c>
      <c r="H256" s="41">
        <f>H257+H259</f>
        <v>3090</v>
      </c>
      <c r="I256" s="41">
        <f t="shared" ref="I256:J256" si="82">I257+I259</f>
        <v>1220</v>
      </c>
      <c r="J256" s="41">
        <f t="shared" si="82"/>
        <v>0</v>
      </c>
    </row>
    <row r="257" spans="1:10" ht="66" x14ac:dyDescent="0.25">
      <c r="A257" s="1"/>
      <c r="B257" s="25"/>
      <c r="C257" s="16" t="s">
        <v>95</v>
      </c>
      <c r="D257" s="16" t="s">
        <v>88</v>
      </c>
      <c r="E257" s="79">
        <v>520223265</v>
      </c>
      <c r="F257" s="82"/>
      <c r="G257" s="98" t="s">
        <v>489</v>
      </c>
      <c r="H257" s="41">
        <f>H258</f>
        <v>2890</v>
      </c>
      <c r="I257" s="41">
        <f>I258</f>
        <v>1220</v>
      </c>
      <c r="J257" s="41">
        <f>J258</f>
        <v>0</v>
      </c>
    </row>
    <row r="258" spans="1:10" x14ac:dyDescent="0.25">
      <c r="A258" s="1"/>
      <c r="B258" s="25"/>
      <c r="C258" s="16" t="s">
        <v>95</v>
      </c>
      <c r="D258" s="16" t="s">
        <v>88</v>
      </c>
      <c r="E258" s="79">
        <v>520223265</v>
      </c>
      <c r="F258" s="82" t="s">
        <v>246</v>
      </c>
      <c r="G258" s="99" t="s">
        <v>269</v>
      </c>
      <c r="H258" s="41">
        <v>2890</v>
      </c>
      <c r="I258" s="41">
        <v>1220</v>
      </c>
      <c r="J258" s="41">
        <v>0</v>
      </c>
    </row>
    <row r="259" spans="1:10" ht="39.6" x14ac:dyDescent="0.25">
      <c r="A259" s="1"/>
      <c r="B259" s="25"/>
      <c r="C259" s="16" t="s">
        <v>95</v>
      </c>
      <c r="D259" s="16" t="s">
        <v>88</v>
      </c>
      <c r="E259" s="21" t="s">
        <v>490</v>
      </c>
      <c r="F259" s="82"/>
      <c r="G259" s="99" t="s">
        <v>270</v>
      </c>
      <c r="H259" s="41">
        <f>H260</f>
        <v>200</v>
      </c>
      <c r="I259" s="41">
        <f>I260</f>
        <v>0</v>
      </c>
      <c r="J259" s="41">
        <f>J260</f>
        <v>0</v>
      </c>
    </row>
    <row r="260" spans="1:10" ht="39.6" x14ac:dyDescent="0.25">
      <c r="A260" s="1"/>
      <c r="B260" s="25"/>
      <c r="C260" s="16" t="s">
        <v>95</v>
      </c>
      <c r="D260" s="16" t="s">
        <v>88</v>
      </c>
      <c r="E260" s="21" t="s">
        <v>490</v>
      </c>
      <c r="F260" s="82" t="s">
        <v>209</v>
      </c>
      <c r="G260" s="98" t="s">
        <v>210</v>
      </c>
      <c r="H260" s="41">
        <v>200</v>
      </c>
      <c r="I260" s="39">
        <v>0</v>
      </c>
      <c r="J260" s="39">
        <v>0</v>
      </c>
    </row>
    <row r="261" spans="1:10" ht="66" x14ac:dyDescent="0.25">
      <c r="A261" s="1"/>
      <c r="B261" s="25"/>
      <c r="C261" s="16" t="s">
        <v>95</v>
      </c>
      <c r="D261" s="16" t="s">
        <v>88</v>
      </c>
      <c r="E261" s="52" t="s">
        <v>150</v>
      </c>
      <c r="F261" s="16"/>
      <c r="G261" s="48" t="s">
        <v>147</v>
      </c>
      <c r="H261" s="93">
        <f>H262+H265</f>
        <v>961.3</v>
      </c>
      <c r="I261" s="93">
        <f>I262+I265</f>
        <v>3301.3</v>
      </c>
      <c r="J261" s="93">
        <f>J262+J265</f>
        <v>1461.3</v>
      </c>
    </row>
    <row r="262" spans="1:10" ht="79.2" x14ac:dyDescent="0.25">
      <c r="A262" s="1"/>
      <c r="B262" s="25"/>
      <c r="C262" s="16" t="s">
        <v>95</v>
      </c>
      <c r="D262" s="16" t="s">
        <v>88</v>
      </c>
      <c r="E262" s="21" t="s">
        <v>271</v>
      </c>
      <c r="F262" s="82"/>
      <c r="G262" s="99" t="s">
        <v>308</v>
      </c>
      <c r="H262" s="39">
        <f t="shared" ref="H262:J263" si="83">H263</f>
        <v>961.3</v>
      </c>
      <c r="I262" s="39">
        <f t="shared" si="83"/>
        <v>1461.3</v>
      </c>
      <c r="J262" s="39">
        <f t="shared" si="83"/>
        <v>1461.3</v>
      </c>
    </row>
    <row r="263" spans="1:10" ht="68.25" customHeight="1" x14ac:dyDescent="0.25">
      <c r="A263" s="1"/>
      <c r="B263" s="25"/>
      <c r="C263" s="82" t="s">
        <v>95</v>
      </c>
      <c r="D263" s="82" t="s">
        <v>88</v>
      </c>
      <c r="E263" s="79">
        <v>530123271</v>
      </c>
      <c r="F263" s="16"/>
      <c r="G263" s="98" t="s">
        <v>151</v>
      </c>
      <c r="H263" s="41">
        <f t="shared" si="83"/>
        <v>961.3</v>
      </c>
      <c r="I263" s="41">
        <f t="shared" si="83"/>
        <v>1461.3</v>
      </c>
      <c r="J263" s="41">
        <f t="shared" si="83"/>
        <v>1461.3</v>
      </c>
    </row>
    <row r="264" spans="1:10" ht="39.6" x14ac:dyDescent="0.25">
      <c r="A264" s="1"/>
      <c r="B264" s="25"/>
      <c r="C264" s="16" t="s">
        <v>95</v>
      </c>
      <c r="D264" s="16" t="s">
        <v>88</v>
      </c>
      <c r="E264" s="79">
        <v>530123271</v>
      </c>
      <c r="F264" s="82" t="s">
        <v>209</v>
      </c>
      <c r="G264" s="98" t="s">
        <v>210</v>
      </c>
      <c r="H264" s="1">
        <v>961.3</v>
      </c>
      <c r="I264" s="1">
        <v>1461.3</v>
      </c>
      <c r="J264" s="1">
        <v>1461.3</v>
      </c>
    </row>
    <row r="265" spans="1:10" ht="52.8" x14ac:dyDescent="0.25">
      <c r="A265" s="1"/>
      <c r="B265" s="25"/>
      <c r="C265" s="16" t="s">
        <v>95</v>
      </c>
      <c r="D265" s="16" t="s">
        <v>88</v>
      </c>
      <c r="E265" s="21" t="s">
        <v>272</v>
      </c>
      <c r="F265" s="16"/>
      <c r="G265" s="99" t="s">
        <v>491</v>
      </c>
      <c r="H265" s="41">
        <f t="shared" ref="H265:J266" si="84">H266</f>
        <v>0</v>
      </c>
      <c r="I265" s="41">
        <f t="shared" si="84"/>
        <v>1840</v>
      </c>
      <c r="J265" s="41">
        <f t="shared" si="84"/>
        <v>0</v>
      </c>
    </row>
    <row r="266" spans="1:10" ht="52.8" x14ac:dyDescent="0.25">
      <c r="A266" s="1"/>
      <c r="B266" s="25"/>
      <c r="C266" s="16" t="s">
        <v>95</v>
      </c>
      <c r="D266" s="16" t="s">
        <v>88</v>
      </c>
      <c r="E266" s="79">
        <v>530223272</v>
      </c>
      <c r="F266" s="16"/>
      <c r="G266" s="98" t="s">
        <v>492</v>
      </c>
      <c r="H266" s="41">
        <f t="shared" si="84"/>
        <v>0</v>
      </c>
      <c r="I266" s="41">
        <f t="shared" si="84"/>
        <v>1840</v>
      </c>
      <c r="J266" s="41">
        <f t="shared" si="84"/>
        <v>0</v>
      </c>
    </row>
    <row r="267" spans="1:10" ht="39.6" x14ac:dyDescent="0.25">
      <c r="A267" s="1"/>
      <c r="B267" s="25"/>
      <c r="C267" s="16" t="s">
        <v>95</v>
      </c>
      <c r="D267" s="16" t="s">
        <v>88</v>
      </c>
      <c r="E267" s="79">
        <v>530223272</v>
      </c>
      <c r="F267" s="82" t="s">
        <v>209</v>
      </c>
      <c r="G267" s="98" t="s">
        <v>210</v>
      </c>
      <c r="H267" s="41">
        <v>0</v>
      </c>
      <c r="I267" s="41">
        <v>1840</v>
      </c>
      <c r="J267" s="41">
        <v>0</v>
      </c>
    </row>
    <row r="268" spans="1:10" ht="14.4" x14ac:dyDescent="0.3">
      <c r="A268" s="1"/>
      <c r="B268" s="25"/>
      <c r="C268" s="30" t="s">
        <v>95</v>
      </c>
      <c r="D268" s="30" t="s">
        <v>89</v>
      </c>
      <c r="E268" s="30"/>
      <c r="F268" s="30"/>
      <c r="G268" s="27" t="s">
        <v>41</v>
      </c>
      <c r="H268" s="40">
        <f>H269+H284+H312</f>
        <v>20381.599999999999</v>
      </c>
      <c r="I268" s="40">
        <f>I269+I284</f>
        <v>13487.8</v>
      </c>
      <c r="J268" s="40">
        <f>J269+J284</f>
        <v>12484</v>
      </c>
    </row>
    <row r="269" spans="1:10" ht="92.4" x14ac:dyDescent="0.25">
      <c r="A269" s="1"/>
      <c r="B269" s="25"/>
      <c r="C269" s="5" t="s">
        <v>95</v>
      </c>
      <c r="D269" s="5" t="s">
        <v>89</v>
      </c>
      <c r="E269" s="76">
        <v>400000000</v>
      </c>
      <c r="F269" s="16"/>
      <c r="G269" s="141" t="s">
        <v>581</v>
      </c>
      <c r="H269" s="96">
        <f t="shared" ref="H269:J270" si="85">H270</f>
        <v>10581.8</v>
      </c>
      <c r="I269" s="96">
        <f t="shared" si="85"/>
        <v>5125</v>
      </c>
      <c r="J269" s="96">
        <f t="shared" si="85"/>
        <v>4158.8</v>
      </c>
    </row>
    <row r="270" spans="1:10" ht="79.5" customHeight="1" x14ac:dyDescent="0.25">
      <c r="A270" s="1"/>
      <c r="B270" s="25"/>
      <c r="C270" s="16" t="s">
        <v>95</v>
      </c>
      <c r="D270" s="16" t="s">
        <v>89</v>
      </c>
      <c r="E270" s="75">
        <v>430000000</v>
      </c>
      <c r="F270" s="16"/>
      <c r="G270" s="46" t="s">
        <v>651</v>
      </c>
      <c r="H270" s="93">
        <f>H271</f>
        <v>10581.8</v>
      </c>
      <c r="I270" s="93">
        <f t="shared" si="85"/>
        <v>5125</v>
      </c>
      <c r="J270" s="93">
        <f t="shared" si="85"/>
        <v>4158.8</v>
      </c>
    </row>
    <row r="271" spans="1:10" ht="39.6" x14ac:dyDescent="0.25">
      <c r="A271" s="1"/>
      <c r="B271" s="25"/>
      <c r="C271" s="16" t="s">
        <v>95</v>
      </c>
      <c r="D271" s="16" t="s">
        <v>89</v>
      </c>
      <c r="E271" s="74">
        <v>430200000</v>
      </c>
      <c r="F271" s="16"/>
      <c r="G271" s="97" t="s">
        <v>291</v>
      </c>
      <c r="H271" s="41">
        <f>H272+H274+H276+H278+H280+H282</f>
        <v>10581.8</v>
      </c>
      <c r="I271" s="41">
        <f t="shared" ref="I271:J271" si="86">I272+I274+I276+I278+I280+I282</f>
        <v>5125</v>
      </c>
      <c r="J271" s="41">
        <f t="shared" si="86"/>
        <v>4158.8</v>
      </c>
    </row>
    <row r="272" spans="1:10" ht="107.25" customHeight="1" x14ac:dyDescent="0.25">
      <c r="A272" s="1"/>
      <c r="B272" s="25"/>
      <c r="C272" s="16" t="s">
        <v>95</v>
      </c>
      <c r="D272" s="16" t="s">
        <v>89</v>
      </c>
      <c r="E272" s="74">
        <v>430227340</v>
      </c>
      <c r="F272" s="16"/>
      <c r="G272" s="98" t="s">
        <v>611</v>
      </c>
      <c r="H272" s="39">
        <f>H273</f>
        <v>1364</v>
      </c>
      <c r="I272" s="39">
        <f t="shared" ref="I272:J272" si="87">I273</f>
        <v>1364</v>
      </c>
      <c r="J272" s="39">
        <f t="shared" si="87"/>
        <v>1364</v>
      </c>
    </row>
    <row r="273" spans="1:10" ht="66" x14ac:dyDescent="0.25">
      <c r="A273" s="1"/>
      <c r="B273" s="25"/>
      <c r="C273" s="16" t="s">
        <v>95</v>
      </c>
      <c r="D273" s="16" t="s">
        <v>89</v>
      </c>
      <c r="E273" s="74">
        <v>430227340</v>
      </c>
      <c r="F273" s="16" t="s">
        <v>12</v>
      </c>
      <c r="G273" s="98" t="s">
        <v>317</v>
      </c>
      <c r="H273" s="39">
        <v>1364</v>
      </c>
      <c r="I273" s="39">
        <v>1364</v>
      </c>
      <c r="J273" s="39">
        <v>1364</v>
      </c>
    </row>
    <row r="274" spans="1:10" ht="116.25" customHeight="1" x14ac:dyDescent="0.25">
      <c r="A274" s="1"/>
      <c r="B274" s="25"/>
      <c r="C274" s="16" t="s">
        <v>95</v>
      </c>
      <c r="D274" s="16" t="s">
        <v>89</v>
      </c>
      <c r="E274" s="74">
        <v>430227350</v>
      </c>
      <c r="F274" s="16"/>
      <c r="G274" s="98" t="s">
        <v>602</v>
      </c>
      <c r="H274" s="39">
        <f>H275</f>
        <v>25.5</v>
      </c>
      <c r="I274" s="39">
        <f t="shared" ref="I274:J274" si="88">I275</f>
        <v>25.5</v>
      </c>
      <c r="J274" s="39">
        <f t="shared" si="88"/>
        <v>25.5</v>
      </c>
    </row>
    <row r="275" spans="1:10" ht="66" x14ac:dyDescent="0.25">
      <c r="A275" s="1"/>
      <c r="B275" s="25"/>
      <c r="C275" s="16" t="s">
        <v>95</v>
      </c>
      <c r="D275" s="16" t="s">
        <v>89</v>
      </c>
      <c r="E275" s="74">
        <v>430227350</v>
      </c>
      <c r="F275" s="16" t="s">
        <v>12</v>
      </c>
      <c r="G275" s="98" t="s">
        <v>317</v>
      </c>
      <c r="H275" s="39">
        <v>25.5</v>
      </c>
      <c r="I275" s="39">
        <v>25.5</v>
      </c>
      <c r="J275" s="39">
        <v>25.5</v>
      </c>
    </row>
    <row r="276" spans="1:10" ht="132" x14ac:dyDescent="0.25">
      <c r="A276" s="1"/>
      <c r="B276" s="25"/>
      <c r="C276" s="16" t="s">
        <v>95</v>
      </c>
      <c r="D276" s="16" t="s">
        <v>89</v>
      </c>
      <c r="E276" s="74">
        <v>430227360</v>
      </c>
      <c r="F276" s="16"/>
      <c r="G276" s="98" t="s">
        <v>603</v>
      </c>
      <c r="H276" s="39">
        <f>H277</f>
        <v>5293.6</v>
      </c>
      <c r="I276" s="39">
        <f t="shared" ref="I276:J276" si="89">I277</f>
        <v>1661.6</v>
      </c>
      <c r="J276" s="39">
        <f t="shared" si="89"/>
        <v>1661.6</v>
      </c>
    </row>
    <row r="277" spans="1:10" ht="66" x14ac:dyDescent="0.25">
      <c r="A277" s="1"/>
      <c r="B277" s="25"/>
      <c r="C277" s="16" t="s">
        <v>95</v>
      </c>
      <c r="D277" s="16" t="s">
        <v>89</v>
      </c>
      <c r="E277" s="74">
        <v>430227360</v>
      </c>
      <c r="F277" s="16" t="s">
        <v>12</v>
      </c>
      <c r="G277" s="98" t="s">
        <v>317</v>
      </c>
      <c r="H277" s="39">
        <v>5293.6</v>
      </c>
      <c r="I277" s="39">
        <v>1661.6</v>
      </c>
      <c r="J277" s="39">
        <v>1661.6</v>
      </c>
    </row>
    <row r="278" spans="1:10" ht="171" customHeight="1" x14ac:dyDescent="0.25">
      <c r="A278" s="1"/>
      <c r="B278" s="25"/>
      <c r="C278" s="16" t="s">
        <v>95</v>
      </c>
      <c r="D278" s="16" t="s">
        <v>89</v>
      </c>
      <c r="E278" s="74">
        <v>430227370</v>
      </c>
      <c r="F278" s="16"/>
      <c r="G278" s="98" t="s">
        <v>612</v>
      </c>
      <c r="H278" s="39">
        <f>H279</f>
        <v>1000</v>
      </c>
      <c r="I278" s="39">
        <f t="shared" ref="I278:J278" si="90">I279</f>
        <v>1107.7</v>
      </c>
      <c r="J278" s="39">
        <f t="shared" si="90"/>
        <v>1107.7</v>
      </c>
    </row>
    <row r="279" spans="1:10" ht="66" x14ac:dyDescent="0.25">
      <c r="A279" s="1"/>
      <c r="B279" s="25"/>
      <c r="C279" s="16" t="s">
        <v>95</v>
      </c>
      <c r="D279" s="16" t="s">
        <v>89</v>
      </c>
      <c r="E279" s="74">
        <v>430227370</v>
      </c>
      <c r="F279" s="16" t="s">
        <v>12</v>
      </c>
      <c r="G279" s="98" t="s">
        <v>317</v>
      </c>
      <c r="H279" s="39">
        <v>1000</v>
      </c>
      <c r="I279" s="39">
        <v>1107.7</v>
      </c>
      <c r="J279" s="39">
        <v>1107.7</v>
      </c>
    </row>
    <row r="280" spans="1:10" ht="112.5" customHeight="1" x14ac:dyDescent="0.25">
      <c r="A280" s="1"/>
      <c r="B280" s="25"/>
      <c r="C280" s="16" t="s">
        <v>95</v>
      </c>
      <c r="D280" s="16" t="s">
        <v>89</v>
      </c>
      <c r="E280" s="74">
        <v>430227390</v>
      </c>
      <c r="F280" s="16"/>
      <c r="G280" s="98" t="s">
        <v>650</v>
      </c>
      <c r="H280" s="39">
        <f>H281</f>
        <v>2898.7</v>
      </c>
      <c r="I280" s="39">
        <f t="shared" ref="I280:J280" si="91">I281</f>
        <v>966.2</v>
      </c>
      <c r="J280" s="39">
        <f t="shared" si="91"/>
        <v>0</v>
      </c>
    </row>
    <row r="281" spans="1:10" ht="66" x14ac:dyDescent="0.25">
      <c r="A281" s="1"/>
      <c r="B281" s="25"/>
      <c r="C281" s="16" t="s">
        <v>95</v>
      </c>
      <c r="D281" s="16" t="s">
        <v>89</v>
      </c>
      <c r="E281" s="74">
        <v>430227390</v>
      </c>
      <c r="F281" s="16" t="s">
        <v>12</v>
      </c>
      <c r="G281" s="98" t="s">
        <v>317</v>
      </c>
      <c r="H281" s="39">
        <v>2898.7</v>
      </c>
      <c r="I281" s="39">
        <v>966.2</v>
      </c>
      <c r="J281" s="39">
        <v>0</v>
      </c>
    </row>
    <row r="282" spans="1:10" s="164" customFormat="1" ht="132" x14ac:dyDescent="0.25">
      <c r="A282" s="1"/>
      <c r="B282" s="25"/>
      <c r="C282" s="16" t="s">
        <v>95</v>
      </c>
      <c r="D282" s="16" t="s">
        <v>89</v>
      </c>
      <c r="E282" s="74">
        <v>430227400</v>
      </c>
      <c r="F282" s="16"/>
      <c r="G282" s="98" t="s">
        <v>661</v>
      </c>
      <c r="H282" s="39">
        <f>H283</f>
        <v>0</v>
      </c>
      <c r="I282" s="39">
        <f t="shared" ref="I282:J282" si="92">I283</f>
        <v>0</v>
      </c>
      <c r="J282" s="39">
        <f t="shared" si="92"/>
        <v>0</v>
      </c>
    </row>
    <row r="283" spans="1:10" s="164" customFormat="1" ht="66" x14ac:dyDescent="0.25">
      <c r="A283" s="1"/>
      <c r="B283" s="25"/>
      <c r="C283" s="16" t="s">
        <v>95</v>
      </c>
      <c r="D283" s="16" t="s">
        <v>89</v>
      </c>
      <c r="E283" s="74">
        <v>430227400</v>
      </c>
      <c r="F283" s="16" t="s">
        <v>12</v>
      </c>
      <c r="G283" s="98" t="s">
        <v>317</v>
      </c>
      <c r="H283" s="39"/>
      <c r="I283" s="39"/>
      <c r="J283" s="39"/>
    </row>
    <row r="284" spans="1:10" ht="105.6" x14ac:dyDescent="0.25">
      <c r="A284" s="1"/>
      <c r="B284" s="25"/>
      <c r="C284" s="5" t="s">
        <v>95</v>
      </c>
      <c r="D284" s="5" t="s">
        <v>89</v>
      </c>
      <c r="E284" s="81" t="s">
        <v>32</v>
      </c>
      <c r="F284" s="16"/>
      <c r="G284" s="53" t="s">
        <v>583</v>
      </c>
      <c r="H284" s="96">
        <f>H285+H294+H305</f>
        <v>9679.7999999999993</v>
      </c>
      <c r="I284" s="96">
        <f t="shared" ref="I284:J284" si="93">I285+I294+I305</f>
        <v>8362.7999999999993</v>
      </c>
      <c r="J284" s="96">
        <f t="shared" si="93"/>
        <v>8325.2000000000007</v>
      </c>
    </row>
    <row r="285" spans="1:10" ht="39.6" x14ac:dyDescent="0.25">
      <c r="A285" s="1"/>
      <c r="B285" s="25"/>
      <c r="C285" s="16" t="s">
        <v>95</v>
      </c>
      <c r="D285" s="16" t="s">
        <v>89</v>
      </c>
      <c r="E285" s="52" t="s">
        <v>33</v>
      </c>
      <c r="F285" s="16"/>
      <c r="G285" s="48" t="s">
        <v>552</v>
      </c>
      <c r="H285" s="93">
        <f>H286+H289</f>
        <v>675</v>
      </c>
      <c r="I285" s="93">
        <f>I286+I289</f>
        <v>685</v>
      </c>
      <c r="J285" s="93">
        <f>J286+J289</f>
        <v>530</v>
      </c>
    </row>
    <row r="286" spans="1:10" ht="39.6" x14ac:dyDescent="0.25">
      <c r="A286" s="1"/>
      <c r="B286" s="25"/>
      <c r="C286" s="16" t="s">
        <v>95</v>
      </c>
      <c r="D286" s="16" t="s">
        <v>89</v>
      </c>
      <c r="E286" s="21" t="s">
        <v>233</v>
      </c>
      <c r="F286" s="16"/>
      <c r="G286" s="99" t="s">
        <v>232</v>
      </c>
      <c r="H286" s="93">
        <f t="shared" ref="H286:J287" si="94">H287</f>
        <v>510</v>
      </c>
      <c r="I286" s="93">
        <f t="shared" si="94"/>
        <v>510</v>
      </c>
      <c r="J286" s="93">
        <f t="shared" si="94"/>
        <v>510</v>
      </c>
    </row>
    <row r="287" spans="1:10" ht="26.4" x14ac:dyDescent="0.3">
      <c r="A287" s="1"/>
      <c r="B287" s="25"/>
      <c r="C287" s="16" t="s">
        <v>95</v>
      </c>
      <c r="D287" s="16" t="s">
        <v>89</v>
      </c>
      <c r="E287" s="21" t="s">
        <v>496</v>
      </c>
      <c r="F287" s="3"/>
      <c r="G287" s="98" t="s">
        <v>186</v>
      </c>
      <c r="H287" s="41">
        <f t="shared" si="94"/>
        <v>510</v>
      </c>
      <c r="I287" s="41">
        <f t="shared" si="94"/>
        <v>510</v>
      </c>
      <c r="J287" s="41">
        <f t="shared" si="94"/>
        <v>510</v>
      </c>
    </row>
    <row r="288" spans="1:10" ht="39.6" x14ac:dyDescent="0.25">
      <c r="A288" s="1"/>
      <c r="B288" s="25"/>
      <c r="C288" s="16" t="s">
        <v>95</v>
      </c>
      <c r="D288" s="16" t="s">
        <v>89</v>
      </c>
      <c r="E288" s="21" t="s">
        <v>496</v>
      </c>
      <c r="F288" s="82" t="s">
        <v>209</v>
      </c>
      <c r="G288" s="98" t="s">
        <v>210</v>
      </c>
      <c r="H288" s="41">
        <v>510</v>
      </c>
      <c r="I288" s="41">
        <v>510</v>
      </c>
      <c r="J288" s="41">
        <v>510</v>
      </c>
    </row>
    <row r="289" spans="1:10" ht="39.6" x14ac:dyDescent="0.25">
      <c r="A289" s="1"/>
      <c r="B289" s="25"/>
      <c r="C289" s="16" t="s">
        <v>95</v>
      </c>
      <c r="D289" s="16" t="s">
        <v>89</v>
      </c>
      <c r="E289" s="21" t="s">
        <v>498</v>
      </c>
      <c r="F289" s="82"/>
      <c r="G289" s="99" t="s">
        <v>333</v>
      </c>
      <c r="H289" s="41">
        <f>H290+H292</f>
        <v>165</v>
      </c>
      <c r="I289" s="41">
        <f t="shared" ref="I289:J289" si="95">I290+I292</f>
        <v>175</v>
      </c>
      <c r="J289" s="41">
        <f t="shared" si="95"/>
        <v>20</v>
      </c>
    </row>
    <row r="290" spans="1:10" ht="26.4" x14ac:dyDescent="0.25">
      <c r="A290" s="1"/>
      <c r="B290" s="25"/>
      <c r="C290" s="16" t="s">
        <v>95</v>
      </c>
      <c r="D290" s="16" t="s">
        <v>89</v>
      </c>
      <c r="E290" s="21" t="s">
        <v>497</v>
      </c>
      <c r="F290" s="16"/>
      <c r="G290" s="98" t="s">
        <v>332</v>
      </c>
      <c r="H290" s="41">
        <f t="shared" ref="H290:J290" si="96">H291</f>
        <v>10</v>
      </c>
      <c r="I290" s="41">
        <f t="shared" si="96"/>
        <v>20</v>
      </c>
      <c r="J290" s="41">
        <f t="shared" si="96"/>
        <v>20</v>
      </c>
    </row>
    <row r="291" spans="1:10" ht="39.6" x14ac:dyDescent="0.25">
      <c r="A291" s="1"/>
      <c r="B291" s="25"/>
      <c r="C291" s="16" t="s">
        <v>95</v>
      </c>
      <c r="D291" s="16" t="s">
        <v>89</v>
      </c>
      <c r="E291" s="21" t="s">
        <v>497</v>
      </c>
      <c r="F291" s="82" t="s">
        <v>209</v>
      </c>
      <c r="G291" s="98" t="s">
        <v>210</v>
      </c>
      <c r="H291" s="41">
        <v>10</v>
      </c>
      <c r="I291" s="41">
        <v>20</v>
      </c>
      <c r="J291" s="41">
        <v>20</v>
      </c>
    </row>
    <row r="292" spans="1:10" ht="39.6" x14ac:dyDescent="0.25">
      <c r="A292" s="1"/>
      <c r="B292" s="25"/>
      <c r="C292" s="16" t="s">
        <v>95</v>
      </c>
      <c r="D292" s="16" t="s">
        <v>89</v>
      </c>
      <c r="E292" s="21" t="s">
        <v>553</v>
      </c>
      <c r="F292" s="82"/>
      <c r="G292" s="98" t="s">
        <v>554</v>
      </c>
      <c r="H292" s="41">
        <f>H293</f>
        <v>155</v>
      </c>
      <c r="I292" s="41">
        <f t="shared" ref="I292:J292" si="97">I293</f>
        <v>155</v>
      </c>
      <c r="J292" s="41">
        <f t="shared" si="97"/>
        <v>0</v>
      </c>
    </row>
    <row r="293" spans="1:10" ht="39.6" x14ac:dyDescent="0.25">
      <c r="A293" s="1"/>
      <c r="B293" s="25"/>
      <c r="C293" s="16" t="s">
        <v>95</v>
      </c>
      <c r="D293" s="16" t="s">
        <v>89</v>
      </c>
      <c r="E293" s="21" t="s">
        <v>553</v>
      </c>
      <c r="F293" s="82" t="s">
        <v>209</v>
      </c>
      <c r="G293" s="98" t="s">
        <v>210</v>
      </c>
      <c r="H293" s="41">
        <v>155</v>
      </c>
      <c r="I293" s="41">
        <v>155</v>
      </c>
      <c r="J293" s="41">
        <v>0</v>
      </c>
    </row>
    <row r="294" spans="1:10" ht="26.4" x14ac:dyDescent="0.25">
      <c r="A294" s="1"/>
      <c r="B294" s="25"/>
      <c r="C294" s="47" t="s">
        <v>95</v>
      </c>
      <c r="D294" s="47" t="s">
        <v>89</v>
      </c>
      <c r="E294" s="52" t="s">
        <v>368</v>
      </c>
      <c r="F294" s="16"/>
      <c r="G294" s="46" t="s">
        <v>340</v>
      </c>
      <c r="H294" s="93">
        <f>H295+H300</f>
        <v>5491.8</v>
      </c>
      <c r="I294" s="93">
        <f t="shared" ref="I294:J294" si="98">I295+I300</f>
        <v>2850</v>
      </c>
      <c r="J294" s="93">
        <f t="shared" si="98"/>
        <v>2850</v>
      </c>
    </row>
    <row r="295" spans="1:10" ht="39.6" x14ac:dyDescent="0.25">
      <c r="A295" s="1"/>
      <c r="B295" s="25"/>
      <c r="C295" s="16" t="s">
        <v>95</v>
      </c>
      <c r="D295" s="16" t="s">
        <v>89</v>
      </c>
      <c r="E295" s="21" t="s">
        <v>499</v>
      </c>
      <c r="F295" s="16"/>
      <c r="G295" s="99" t="s">
        <v>300</v>
      </c>
      <c r="H295" s="39">
        <f>H296+H298</f>
        <v>600</v>
      </c>
      <c r="I295" s="39">
        <f t="shared" ref="I295:J295" si="99">I296+I298</f>
        <v>750</v>
      </c>
      <c r="J295" s="39">
        <f t="shared" si="99"/>
        <v>750</v>
      </c>
    </row>
    <row r="296" spans="1:10" ht="39.6" x14ac:dyDescent="0.25">
      <c r="A296" s="1"/>
      <c r="B296" s="25"/>
      <c r="C296" s="16" t="s">
        <v>95</v>
      </c>
      <c r="D296" s="16" t="s">
        <v>89</v>
      </c>
      <c r="E296" s="21" t="s">
        <v>500</v>
      </c>
      <c r="F296" s="16"/>
      <c r="G296" s="97" t="s">
        <v>187</v>
      </c>
      <c r="H296" s="41">
        <f>H297</f>
        <v>200</v>
      </c>
      <c r="I296" s="41">
        <f>I297</f>
        <v>200</v>
      </c>
      <c r="J296" s="41">
        <f>J297</f>
        <v>200</v>
      </c>
    </row>
    <row r="297" spans="1:10" ht="39.6" x14ac:dyDescent="0.25">
      <c r="A297" s="1"/>
      <c r="B297" s="25"/>
      <c r="C297" s="16" t="s">
        <v>95</v>
      </c>
      <c r="D297" s="16" t="s">
        <v>89</v>
      </c>
      <c r="E297" s="21" t="s">
        <v>500</v>
      </c>
      <c r="F297" s="82" t="s">
        <v>209</v>
      </c>
      <c r="G297" s="98" t="s">
        <v>210</v>
      </c>
      <c r="H297" s="41">
        <v>200</v>
      </c>
      <c r="I297" s="41">
        <v>200</v>
      </c>
      <c r="J297" s="41">
        <v>200</v>
      </c>
    </row>
    <row r="298" spans="1:10" ht="26.4" x14ac:dyDescent="0.25">
      <c r="A298" s="1"/>
      <c r="B298" s="25"/>
      <c r="C298" s="16" t="s">
        <v>95</v>
      </c>
      <c r="D298" s="16" t="s">
        <v>89</v>
      </c>
      <c r="E298" s="21" t="s">
        <v>502</v>
      </c>
      <c r="F298" s="82"/>
      <c r="G298" s="98" t="s">
        <v>501</v>
      </c>
      <c r="H298" s="41">
        <f>H299</f>
        <v>400</v>
      </c>
      <c r="I298" s="41">
        <f t="shared" ref="I298:J298" si="100">I299</f>
        <v>550</v>
      </c>
      <c r="J298" s="41">
        <f t="shared" si="100"/>
        <v>550</v>
      </c>
    </row>
    <row r="299" spans="1:10" ht="39.6" x14ac:dyDescent="0.25">
      <c r="A299" s="1"/>
      <c r="B299" s="25"/>
      <c r="C299" s="16" t="s">
        <v>95</v>
      </c>
      <c r="D299" s="16" t="s">
        <v>89</v>
      </c>
      <c r="E299" s="21" t="s">
        <v>502</v>
      </c>
      <c r="F299" s="82" t="s">
        <v>209</v>
      </c>
      <c r="G299" s="98" t="s">
        <v>210</v>
      </c>
      <c r="H299" s="41">
        <v>400</v>
      </c>
      <c r="I299" s="41">
        <v>550</v>
      </c>
      <c r="J299" s="41">
        <v>550</v>
      </c>
    </row>
    <row r="300" spans="1:10" ht="39.6" x14ac:dyDescent="0.25">
      <c r="A300" s="1"/>
      <c r="B300" s="25"/>
      <c r="C300" s="16" t="s">
        <v>95</v>
      </c>
      <c r="D300" s="16" t="s">
        <v>89</v>
      </c>
      <c r="E300" s="21" t="s">
        <v>504</v>
      </c>
      <c r="F300" s="82"/>
      <c r="G300" s="99" t="s">
        <v>367</v>
      </c>
      <c r="H300" s="41">
        <f>H301+H303</f>
        <v>4891.8</v>
      </c>
      <c r="I300" s="41">
        <f t="shared" ref="I300:J300" si="101">I301+I303</f>
        <v>2100</v>
      </c>
      <c r="J300" s="41">
        <f t="shared" si="101"/>
        <v>2100</v>
      </c>
    </row>
    <row r="301" spans="1:10" ht="52.8" x14ac:dyDescent="0.25">
      <c r="A301" s="1"/>
      <c r="B301" s="25"/>
      <c r="C301" s="16" t="s">
        <v>95</v>
      </c>
      <c r="D301" s="16" t="s">
        <v>89</v>
      </c>
      <c r="E301" s="21" t="s">
        <v>503</v>
      </c>
      <c r="F301" s="16"/>
      <c r="G301" s="98" t="s">
        <v>585</v>
      </c>
      <c r="H301" s="41">
        <f t="shared" ref="H301:J301" si="102">H302</f>
        <v>3689.4</v>
      </c>
      <c r="I301" s="41">
        <f t="shared" si="102"/>
        <v>2100</v>
      </c>
      <c r="J301" s="41">
        <f t="shared" si="102"/>
        <v>2100</v>
      </c>
    </row>
    <row r="302" spans="1:10" ht="39.6" x14ac:dyDescent="0.25">
      <c r="A302" s="1"/>
      <c r="B302" s="25"/>
      <c r="C302" s="16" t="s">
        <v>95</v>
      </c>
      <c r="D302" s="16" t="s">
        <v>89</v>
      </c>
      <c r="E302" s="21" t="s">
        <v>503</v>
      </c>
      <c r="F302" s="82" t="s">
        <v>209</v>
      </c>
      <c r="G302" s="98" t="s">
        <v>210</v>
      </c>
      <c r="H302" s="41">
        <v>3689.4</v>
      </c>
      <c r="I302" s="41">
        <v>2100</v>
      </c>
      <c r="J302" s="41">
        <v>2100</v>
      </c>
    </row>
    <row r="303" spans="1:10" s="219" customFormat="1" ht="39.6" x14ac:dyDescent="0.25">
      <c r="A303" s="1"/>
      <c r="B303" s="25"/>
      <c r="C303" s="16" t="s">
        <v>95</v>
      </c>
      <c r="D303" s="16" t="s">
        <v>89</v>
      </c>
      <c r="E303" s="21" t="s">
        <v>764</v>
      </c>
      <c r="F303" s="82"/>
      <c r="G303" s="98" t="s">
        <v>765</v>
      </c>
      <c r="H303" s="41">
        <f>H304</f>
        <v>1202.4000000000001</v>
      </c>
      <c r="I303" s="41">
        <f t="shared" ref="I303:J303" si="103">I304</f>
        <v>0</v>
      </c>
      <c r="J303" s="41">
        <f t="shared" si="103"/>
        <v>0</v>
      </c>
    </row>
    <row r="304" spans="1:10" s="219" customFormat="1" ht="39.6" x14ac:dyDescent="0.25">
      <c r="A304" s="1"/>
      <c r="B304" s="25"/>
      <c r="C304" s="16" t="s">
        <v>95</v>
      </c>
      <c r="D304" s="16" t="s">
        <v>89</v>
      </c>
      <c r="E304" s="21" t="s">
        <v>764</v>
      </c>
      <c r="F304" s="82" t="s">
        <v>209</v>
      </c>
      <c r="G304" s="98" t="s">
        <v>210</v>
      </c>
      <c r="H304" s="41">
        <v>1202.4000000000001</v>
      </c>
      <c r="I304" s="41">
        <v>0</v>
      </c>
      <c r="J304" s="41">
        <v>0</v>
      </c>
    </row>
    <row r="305" spans="1:10" ht="39.6" x14ac:dyDescent="0.25">
      <c r="A305" s="1"/>
      <c r="B305" s="25"/>
      <c r="C305" s="16" t="s">
        <v>95</v>
      </c>
      <c r="D305" s="16" t="s">
        <v>89</v>
      </c>
      <c r="E305" s="52" t="s">
        <v>34</v>
      </c>
      <c r="F305" s="16"/>
      <c r="G305" s="46" t="s">
        <v>505</v>
      </c>
      <c r="H305" s="41">
        <f>H306+H309</f>
        <v>3513</v>
      </c>
      <c r="I305" s="41">
        <f>I306+I309</f>
        <v>4827.8</v>
      </c>
      <c r="J305" s="41">
        <f>J306+J309</f>
        <v>4945.2</v>
      </c>
    </row>
    <row r="306" spans="1:10" ht="52.8" x14ac:dyDescent="0.25">
      <c r="A306" s="1"/>
      <c r="B306" s="25"/>
      <c r="C306" s="16" t="s">
        <v>95</v>
      </c>
      <c r="D306" s="16" t="s">
        <v>89</v>
      </c>
      <c r="E306" s="21" t="s">
        <v>234</v>
      </c>
      <c r="F306" s="16"/>
      <c r="G306" s="99" t="s">
        <v>657</v>
      </c>
      <c r="H306" s="41">
        <f>H307</f>
        <v>2214</v>
      </c>
      <c r="I306" s="41">
        <f t="shared" ref="I306:J306" si="104">I307</f>
        <v>1700</v>
      </c>
      <c r="J306" s="41">
        <f t="shared" si="104"/>
        <v>1700</v>
      </c>
    </row>
    <row r="307" spans="1:10" ht="39.6" x14ac:dyDescent="0.25">
      <c r="A307" s="1"/>
      <c r="B307" s="25"/>
      <c r="C307" s="16" t="s">
        <v>95</v>
      </c>
      <c r="D307" s="16" t="s">
        <v>89</v>
      </c>
      <c r="E307" s="21" t="s">
        <v>507</v>
      </c>
      <c r="F307" s="16"/>
      <c r="G307" s="99" t="s">
        <v>506</v>
      </c>
      <c r="H307" s="41">
        <f>H308</f>
        <v>2214</v>
      </c>
      <c r="I307" s="41">
        <f t="shared" ref="I307:J307" si="105">I308</f>
        <v>1700</v>
      </c>
      <c r="J307" s="41">
        <f t="shared" si="105"/>
        <v>1700</v>
      </c>
    </row>
    <row r="308" spans="1:10" ht="39.6" x14ac:dyDescent="0.25">
      <c r="A308" s="1"/>
      <c r="B308" s="25"/>
      <c r="C308" s="16" t="s">
        <v>95</v>
      </c>
      <c r="D308" s="16" t="s">
        <v>89</v>
      </c>
      <c r="E308" s="21" t="s">
        <v>507</v>
      </c>
      <c r="F308" s="82" t="s">
        <v>209</v>
      </c>
      <c r="G308" s="98" t="s">
        <v>210</v>
      </c>
      <c r="H308" s="41">
        <f>1164+1050</f>
        <v>2214</v>
      </c>
      <c r="I308" s="41">
        <f>700+1000</f>
        <v>1700</v>
      </c>
      <c r="J308" s="41">
        <f>700+1000</f>
        <v>1700</v>
      </c>
    </row>
    <row r="309" spans="1:10" ht="26.4" x14ac:dyDescent="0.25">
      <c r="A309" s="1"/>
      <c r="B309" s="25"/>
      <c r="C309" s="16" t="s">
        <v>95</v>
      </c>
      <c r="D309" s="16" t="s">
        <v>89</v>
      </c>
      <c r="E309" s="21" t="s">
        <v>366</v>
      </c>
      <c r="F309" s="82"/>
      <c r="G309" s="99" t="s">
        <v>584</v>
      </c>
      <c r="H309" s="41">
        <f>H310</f>
        <v>1299</v>
      </c>
      <c r="I309" s="41">
        <f t="shared" ref="I309:J310" si="106">I310</f>
        <v>3127.8</v>
      </c>
      <c r="J309" s="41">
        <f t="shared" si="106"/>
        <v>3245.2</v>
      </c>
    </row>
    <row r="310" spans="1:10" ht="26.4" x14ac:dyDescent="0.25">
      <c r="A310" s="1"/>
      <c r="B310" s="25"/>
      <c r="C310" s="16" t="s">
        <v>95</v>
      </c>
      <c r="D310" s="16" t="s">
        <v>89</v>
      </c>
      <c r="E310" s="21" t="s">
        <v>508</v>
      </c>
      <c r="F310" s="16"/>
      <c r="G310" s="99" t="s">
        <v>369</v>
      </c>
      <c r="H310" s="41">
        <f>H311</f>
        <v>1299</v>
      </c>
      <c r="I310" s="41">
        <f t="shared" si="106"/>
        <v>3127.8</v>
      </c>
      <c r="J310" s="41">
        <f t="shared" si="106"/>
        <v>3245.2</v>
      </c>
    </row>
    <row r="311" spans="1:10" x14ac:dyDescent="0.25">
      <c r="A311" s="1"/>
      <c r="B311" s="25"/>
      <c r="C311" s="16" t="s">
        <v>95</v>
      </c>
      <c r="D311" s="16" t="s">
        <v>89</v>
      </c>
      <c r="E311" s="21" t="s">
        <v>508</v>
      </c>
      <c r="F311" s="82" t="s">
        <v>246</v>
      </c>
      <c r="G311" s="99" t="s">
        <v>269</v>
      </c>
      <c r="H311" s="41">
        <v>1299</v>
      </c>
      <c r="I311" s="41">
        <v>3127.8</v>
      </c>
      <c r="J311" s="41">
        <v>3245.2</v>
      </c>
    </row>
    <row r="312" spans="1:10" ht="39.6" x14ac:dyDescent="0.25">
      <c r="A312" s="1"/>
      <c r="B312" s="25"/>
      <c r="C312" s="16" t="s">
        <v>95</v>
      </c>
      <c r="D312" s="16" t="s">
        <v>89</v>
      </c>
      <c r="E312" s="82" t="s">
        <v>24</v>
      </c>
      <c r="F312" s="82"/>
      <c r="G312" s="99" t="s">
        <v>38</v>
      </c>
      <c r="H312" s="41">
        <f>H313</f>
        <v>120</v>
      </c>
      <c r="I312" s="41">
        <f t="shared" ref="I312:J312" si="107">I313</f>
        <v>0</v>
      </c>
      <c r="J312" s="41">
        <f t="shared" si="107"/>
        <v>0</v>
      </c>
    </row>
    <row r="313" spans="1:10" ht="52.8" x14ac:dyDescent="0.25">
      <c r="A313" s="1"/>
      <c r="B313" s="25"/>
      <c r="C313" s="16" t="s">
        <v>95</v>
      </c>
      <c r="D313" s="16" t="s">
        <v>89</v>
      </c>
      <c r="E313" s="82" t="s">
        <v>573</v>
      </c>
      <c r="F313" s="16"/>
      <c r="G313" s="54" t="s">
        <v>572</v>
      </c>
      <c r="H313" s="41">
        <f>SUM(H314:H314)</f>
        <v>120</v>
      </c>
      <c r="I313" s="41">
        <f>SUM(I314:I314)</f>
        <v>0</v>
      </c>
      <c r="J313" s="41">
        <f>SUM(J314:J314)</f>
        <v>0</v>
      </c>
    </row>
    <row r="314" spans="1:10" ht="39.6" x14ac:dyDescent="0.25">
      <c r="A314" s="1"/>
      <c r="B314" s="25"/>
      <c r="C314" s="16" t="s">
        <v>95</v>
      </c>
      <c r="D314" s="16" t="s">
        <v>89</v>
      </c>
      <c r="E314" s="82" t="s">
        <v>573</v>
      </c>
      <c r="F314" s="82" t="s">
        <v>209</v>
      </c>
      <c r="G314" s="98" t="s">
        <v>210</v>
      </c>
      <c r="H314" s="39">
        <v>120</v>
      </c>
      <c r="I314" s="39">
        <v>0</v>
      </c>
      <c r="J314" s="39">
        <v>0</v>
      </c>
    </row>
    <row r="315" spans="1:10" ht="14.4" x14ac:dyDescent="0.3">
      <c r="A315" s="1"/>
      <c r="B315" s="25"/>
      <c r="C315" s="30" t="s">
        <v>95</v>
      </c>
      <c r="D315" s="30" t="s">
        <v>93</v>
      </c>
      <c r="E315" s="30"/>
      <c r="F315" s="30"/>
      <c r="G315" s="27" t="s">
        <v>48</v>
      </c>
      <c r="H315" s="40">
        <f>H316+H323+H356+H368</f>
        <v>177883.6</v>
      </c>
      <c r="I315" s="40">
        <f>I316+I323+I356+I368</f>
        <v>31645.8</v>
      </c>
      <c r="J315" s="40">
        <f>J316+J323+J356+J368</f>
        <v>31670.799999999999</v>
      </c>
    </row>
    <row r="316" spans="1:10" ht="92.4" x14ac:dyDescent="0.25">
      <c r="A316" s="1"/>
      <c r="B316" s="25"/>
      <c r="C316" s="82" t="s">
        <v>95</v>
      </c>
      <c r="D316" s="82" t="s">
        <v>93</v>
      </c>
      <c r="E316" s="78" t="s">
        <v>65</v>
      </c>
      <c r="F316" s="16"/>
      <c r="G316" s="63" t="s">
        <v>579</v>
      </c>
      <c r="H316" s="96">
        <f t="shared" ref="H316:J317" si="108">H317</f>
        <v>529.30000000000007</v>
      </c>
      <c r="I316" s="96">
        <f t="shared" si="108"/>
        <v>529.30000000000007</v>
      </c>
      <c r="J316" s="96">
        <f t="shared" si="108"/>
        <v>529.30000000000007</v>
      </c>
    </row>
    <row r="317" spans="1:10" ht="52.8" x14ac:dyDescent="0.25">
      <c r="A317" s="1"/>
      <c r="B317" s="25"/>
      <c r="C317" s="47" t="s">
        <v>95</v>
      </c>
      <c r="D317" s="47" t="s">
        <v>93</v>
      </c>
      <c r="E317" s="77" t="s">
        <v>66</v>
      </c>
      <c r="F317" s="16"/>
      <c r="G317" s="60" t="s">
        <v>495</v>
      </c>
      <c r="H317" s="93">
        <f t="shared" si="108"/>
        <v>529.30000000000007</v>
      </c>
      <c r="I317" s="93">
        <f t="shared" si="108"/>
        <v>529.30000000000007</v>
      </c>
      <c r="J317" s="93">
        <f t="shared" si="108"/>
        <v>529.30000000000007</v>
      </c>
    </row>
    <row r="318" spans="1:10" ht="66" x14ac:dyDescent="0.25">
      <c r="A318" s="1"/>
      <c r="B318" s="25"/>
      <c r="C318" s="82" t="s">
        <v>95</v>
      </c>
      <c r="D318" s="82" t="s">
        <v>93</v>
      </c>
      <c r="E318" s="74">
        <v>610100000</v>
      </c>
      <c r="F318" s="16"/>
      <c r="G318" s="98" t="s">
        <v>494</v>
      </c>
      <c r="H318" s="39">
        <f>H319+H321</f>
        <v>529.30000000000007</v>
      </c>
      <c r="I318" s="39">
        <f t="shared" ref="I318:J318" si="109">I319+I321</f>
        <v>529.30000000000007</v>
      </c>
      <c r="J318" s="39">
        <f t="shared" si="109"/>
        <v>529.30000000000007</v>
      </c>
    </row>
    <row r="319" spans="1:10" ht="39.6" x14ac:dyDescent="0.25">
      <c r="A319" s="1"/>
      <c r="B319" s="25"/>
      <c r="C319" s="82" t="s">
        <v>95</v>
      </c>
      <c r="D319" s="82" t="s">
        <v>93</v>
      </c>
      <c r="E319" s="137" t="s">
        <v>493</v>
      </c>
      <c r="F319" s="16"/>
      <c r="G319" s="98" t="s">
        <v>605</v>
      </c>
      <c r="H319" s="41">
        <f t="shared" ref="H319:J319" si="110">H320</f>
        <v>522.1</v>
      </c>
      <c r="I319" s="41">
        <f t="shared" si="110"/>
        <v>522.1</v>
      </c>
      <c r="J319" s="41">
        <f t="shared" si="110"/>
        <v>522.1</v>
      </c>
    </row>
    <row r="320" spans="1:10" ht="39.6" x14ac:dyDescent="0.25">
      <c r="A320" s="1"/>
      <c r="B320" s="25"/>
      <c r="C320" s="82" t="s">
        <v>95</v>
      </c>
      <c r="D320" s="82" t="s">
        <v>93</v>
      </c>
      <c r="E320" s="137" t="s">
        <v>493</v>
      </c>
      <c r="F320" s="82" t="s">
        <v>209</v>
      </c>
      <c r="G320" s="98" t="s">
        <v>210</v>
      </c>
      <c r="H320" s="41">
        <v>522.1</v>
      </c>
      <c r="I320" s="41">
        <v>522.1</v>
      </c>
      <c r="J320" s="41">
        <v>522.1</v>
      </c>
    </row>
    <row r="321" spans="1:10" ht="39.6" x14ac:dyDescent="0.25">
      <c r="A321" s="1"/>
      <c r="B321" s="25"/>
      <c r="C321" s="82" t="s">
        <v>95</v>
      </c>
      <c r="D321" s="82" t="s">
        <v>93</v>
      </c>
      <c r="E321" s="137" t="s">
        <v>548</v>
      </c>
      <c r="F321" s="82"/>
      <c r="G321" s="98" t="s">
        <v>549</v>
      </c>
      <c r="H321" s="41">
        <f>H322</f>
        <v>7.2</v>
      </c>
      <c r="I321" s="41">
        <f t="shared" ref="I321:J321" si="111">I322</f>
        <v>7.2</v>
      </c>
      <c r="J321" s="41">
        <f t="shared" si="111"/>
        <v>7.2</v>
      </c>
    </row>
    <row r="322" spans="1:10" ht="39.6" x14ac:dyDescent="0.25">
      <c r="A322" s="1"/>
      <c r="B322" s="25"/>
      <c r="C322" s="82" t="s">
        <v>95</v>
      </c>
      <c r="D322" s="82" t="s">
        <v>93</v>
      </c>
      <c r="E322" s="137" t="s">
        <v>548</v>
      </c>
      <c r="F322" s="82" t="s">
        <v>209</v>
      </c>
      <c r="G322" s="98" t="s">
        <v>210</v>
      </c>
      <c r="H322" s="41">
        <v>7.2</v>
      </c>
      <c r="I322" s="41">
        <v>7.2</v>
      </c>
      <c r="J322" s="41">
        <v>7.2</v>
      </c>
    </row>
    <row r="323" spans="1:10" ht="92.4" x14ac:dyDescent="0.25">
      <c r="A323" s="1"/>
      <c r="B323" s="25"/>
      <c r="C323" s="5" t="s">
        <v>95</v>
      </c>
      <c r="D323" s="5" t="s">
        <v>93</v>
      </c>
      <c r="E323" s="73" t="s">
        <v>55</v>
      </c>
      <c r="F323" s="16"/>
      <c r="G323" s="53" t="s">
        <v>590</v>
      </c>
      <c r="H323" s="96">
        <f>H324+H337+H344+H350</f>
        <v>48003.3</v>
      </c>
      <c r="I323" s="96">
        <f>I324+I337+I344+I350</f>
        <v>30816.5</v>
      </c>
      <c r="J323" s="96">
        <f>J324+J337+J344+J350</f>
        <v>30841.5</v>
      </c>
    </row>
    <row r="324" spans="1:10" ht="52.8" x14ac:dyDescent="0.25">
      <c r="A324" s="1"/>
      <c r="B324" s="25"/>
      <c r="C324" s="82" t="s">
        <v>95</v>
      </c>
      <c r="D324" s="82" t="s">
        <v>93</v>
      </c>
      <c r="E324" s="52" t="s">
        <v>56</v>
      </c>
      <c r="F324" s="47"/>
      <c r="G324" s="48" t="s">
        <v>660</v>
      </c>
      <c r="H324" s="93">
        <f>H325+H332</f>
        <v>25555.399999999998</v>
      </c>
      <c r="I324" s="93">
        <f>I325+I332</f>
        <v>20727</v>
      </c>
      <c r="J324" s="93">
        <f>J325+J332</f>
        <v>15527</v>
      </c>
    </row>
    <row r="325" spans="1:10" ht="39.6" x14ac:dyDescent="0.25">
      <c r="A325" s="1"/>
      <c r="B325" s="25"/>
      <c r="C325" s="16" t="s">
        <v>95</v>
      </c>
      <c r="D325" s="82" t="s">
        <v>93</v>
      </c>
      <c r="E325" s="21" t="s">
        <v>235</v>
      </c>
      <c r="F325" s="47"/>
      <c r="G325" s="226" t="s">
        <v>613</v>
      </c>
      <c r="H325" s="93">
        <f>H326+H328+H330</f>
        <v>18973.3</v>
      </c>
      <c r="I325" s="93">
        <f>I326+I328+I330</f>
        <v>14144.9</v>
      </c>
      <c r="J325" s="93">
        <f>J326+J328+J330</f>
        <v>8944.9</v>
      </c>
    </row>
    <row r="326" spans="1:10" ht="39.6" x14ac:dyDescent="0.25">
      <c r="A326" s="1"/>
      <c r="B326" s="25"/>
      <c r="C326" s="16" t="s">
        <v>95</v>
      </c>
      <c r="D326" s="82" t="s">
        <v>93</v>
      </c>
      <c r="E326" s="74">
        <v>1210123505</v>
      </c>
      <c r="F326" s="21"/>
      <c r="G326" s="98" t="s">
        <v>521</v>
      </c>
      <c r="H326" s="41">
        <f>H327</f>
        <v>1200.3</v>
      </c>
      <c r="I326" s="41">
        <f>I327</f>
        <v>0</v>
      </c>
      <c r="J326" s="41">
        <f>J327</f>
        <v>0</v>
      </c>
    </row>
    <row r="327" spans="1:10" ht="39.6" x14ac:dyDescent="0.25">
      <c r="A327" s="1"/>
      <c r="B327" s="25"/>
      <c r="C327" s="82" t="s">
        <v>95</v>
      </c>
      <c r="D327" s="82" t="s">
        <v>93</v>
      </c>
      <c r="E327" s="74">
        <v>1210123505</v>
      </c>
      <c r="F327" s="82" t="s">
        <v>209</v>
      </c>
      <c r="G327" s="98" t="s">
        <v>210</v>
      </c>
      <c r="H327" s="39">
        <f>1266.2-65.9</f>
        <v>1200.3</v>
      </c>
      <c r="I327" s="39">
        <v>0</v>
      </c>
      <c r="J327" s="39">
        <v>0</v>
      </c>
    </row>
    <row r="328" spans="1:10" ht="63.75" customHeight="1" x14ac:dyDescent="0.25">
      <c r="A328" s="1"/>
      <c r="B328" s="25"/>
      <c r="C328" s="82" t="s">
        <v>95</v>
      </c>
      <c r="D328" s="82" t="s">
        <v>93</v>
      </c>
      <c r="E328" s="74">
        <v>1210121100</v>
      </c>
      <c r="F328" s="21"/>
      <c r="G328" s="98" t="s">
        <v>773</v>
      </c>
      <c r="H328" s="41">
        <f>SUM(H329:H329)</f>
        <v>17226</v>
      </c>
      <c r="I328" s="41">
        <f>SUM(I329:I329)</f>
        <v>14144.9</v>
      </c>
      <c r="J328" s="41">
        <f>SUM(J329:J329)</f>
        <v>8944.9</v>
      </c>
    </row>
    <row r="329" spans="1:10" x14ac:dyDescent="0.25">
      <c r="A329" s="1"/>
      <c r="B329" s="25"/>
      <c r="C329" s="16" t="s">
        <v>95</v>
      </c>
      <c r="D329" s="82" t="s">
        <v>93</v>
      </c>
      <c r="E329" s="74">
        <v>1210121100</v>
      </c>
      <c r="F329" s="21" t="s">
        <v>223</v>
      </c>
      <c r="G329" s="98" t="s">
        <v>222</v>
      </c>
      <c r="H329" s="41">
        <v>17226</v>
      </c>
      <c r="I329" s="41">
        <f>14210.8-65.9</f>
        <v>14144.9</v>
      </c>
      <c r="J329" s="41">
        <f>9010.8-65.9</f>
        <v>8944.9</v>
      </c>
    </row>
    <row r="330" spans="1:10" s="165" customFormat="1" ht="39.6" x14ac:dyDescent="0.25">
      <c r="A330" s="1"/>
      <c r="B330" s="25"/>
      <c r="C330" s="16" t="s">
        <v>95</v>
      </c>
      <c r="D330" s="82" t="s">
        <v>93</v>
      </c>
      <c r="E330" s="74">
        <v>1210121800</v>
      </c>
      <c r="F330" s="16"/>
      <c r="G330" s="98" t="s">
        <v>774</v>
      </c>
      <c r="H330" s="41">
        <f>H331</f>
        <v>547</v>
      </c>
      <c r="I330" s="41">
        <f>I331</f>
        <v>0</v>
      </c>
      <c r="J330" s="41">
        <f>J331</f>
        <v>0</v>
      </c>
    </row>
    <row r="331" spans="1:10" x14ac:dyDescent="0.25">
      <c r="A331" s="1"/>
      <c r="B331" s="25"/>
      <c r="C331" s="82" t="s">
        <v>95</v>
      </c>
      <c r="D331" s="82" t="s">
        <v>93</v>
      </c>
      <c r="E331" s="74">
        <v>1210121800</v>
      </c>
      <c r="F331" s="21" t="s">
        <v>223</v>
      </c>
      <c r="G331" s="98" t="s">
        <v>222</v>
      </c>
      <c r="H331" s="41">
        <v>547</v>
      </c>
      <c r="I331" s="41">
        <v>0</v>
      </c>
      <c r="J331" s="41">
        <v>0</v>
      </c>
    </row>
    <row r="332" spans="1:10" ht="23.25" customHeight="1" x14ac:dyDescent="0.25">
      <c r="A332" s="1"/>
      <c r="B332" s="25"/>
      <c r="C332" s="82" t="s">
        <v>95</v>
      </c>
      <c r="D332" s="82" t="s">
        <v>93</v>
      </c>
      <c r="E332" s="21" t="s">
        <v>287</v>
      </c>
      <c r="F332" s="82"/>
      <c r="G332" s="226" t="s">
        <v>288</v>
      </c>
      <c r="H332" s="41">
        <f>H333+H335</f>
        <v>6582.0999999999995</v>
      </c>
      <c r="I332" s="41">
        <f t="shared" ref="I332:J332" si="112">I333+I335</f>
        <v>6582.0999999999995</v>
      </c>
      <c r="J332" s="41">
        <f t="shared" si="112"/>
        <v>6582.0999999999995</v>
      </c>
    </row>
    <row r="333" spans="1:10" ht="39.75" customHeight="1" x14ac:dyDescent="0.25">
      <c r="A333" s="1"/>
      <c r="B333" s="25"/>
      <c r="C333" s="47" t="s">
        <v>95</v>
      </c>
      <c r="D333" s="47" t="s">
        <v>93</v>
      </c>
      <c r="E333" s="74">
        <v>1210211450</v>
      </c>
      <c r="F333" s="16"/>
      <c r="G333" s="98" t="s">
        <v>775</v>
      </c>
      <c r="H333" s="41">
        <f>H334</f>
        <v>6516.2</v>
      </c>
      <c r="I333" s="41">
        <f>I334</f>
        <v>6516.2</v>
      </c>
      <c r="J333" s="41">
        <f>J334</f>
        <v>6516.2</v>
      </c>
    </row>
    <row r="334" spans="1:10" ht="39.6" x14ac:dyDescent="0.25">
      <c r="A334" s="1"/>
      <c r="B334" s="25"/>
      <c r="C334" s="16" t="s">
        <v>95</v>
      </c>
      <c r="D334" s="82" t="s">
        <v>93</v>
      </c>
      <c r="E334" s="74">
        <v>1210211450</v>
      </c>
      <c r="F334" s="82" t="s">
        <v>209</v>
      </c>
      <c r="G334" s="98" t="s">
        <v>210</v>
      </c>
      <c r="H334" s="39">
        <v>6516.2</v>
      </c>
      <c r="I334" s="39">
        <v>6516.2</v>
      </c>
      <c r="J334" s="39">
        <v>6516.2</v>
      </c>
    </row>
    <row r="335" spans="1:10" s="232" customFormat="1" ht="39.6" x14ac:dyDescent="0.25">
      <c r="A335" s="1"/>
      <c r="B335" s="25"/>
      <c r="C335" s="223" t="s">
        <v>95</v>
      </c>
      <c r="D335" s="236" t="s">
        <v>93</v>
      </c>
      <c r="E335" s="233" t="s">
        <v>783</v>
      </c>
      <c r="F335" s="234"/>
      <c r="G335" s="181" t="s">
        <v>775</v>
      </c>
      <c r="H335" s="235">
        <f>H336</f>
        <v>65.900000000000006</v>
      </c>
      <c r="I335" s="235">
        <f t="shared" ref="I335:J335" si="113">I336</f>
        <v>65.900000000000006</v>
      </c>
      <c r="J335" s="235">
        <f t="shared" si="113"/>
        <v>65.900000000000006</v>
      </c>
    </row>
    <row r="336" spans="1:10" s="232" customFormat="1" ht="39.6" x14ac:dyDescent="0.25">
      <c r="A336" s="1"/>
      <c r="B336" s="25"/>
      <c r="C336" s="236" t="s">
        <v>95</v>
      </c>
      <c r="D336" s="236" t="s">
        <v>93</v>
      </c>
      <c r="E336" s="233" t="s">
        <v>783</v>
      </c>
      <c r="F336" s="236" t="s">
        <v>209</v>
      </c>
      <c r="G336" s="181" t="s">
        <v>210</v>
      </c>
      <c r="H336" s="235">
        <v>65.900000000000006</v>
      </c>
      <c r="I336" s="235">
        <v>65.900000000000006</v>
      </c>
      <c r="J336" s="235">
        <v>65.900000000000006</v>
      </c>
    </row>
    <row r="337" spans="1:10" ht="26.4" x14ac:dyDescent="0.25">
      <c r="A337" s="1"/>
      <c r="B337" s="25"/>
      <c r="C337" s="82" t="s">
        <v>95</v>
      </c>
      <c r="D337" s="82" t="s">
        <v>93</v>
      </c>
      <c r="E337" s="52" t="s">
        <v>57</v>
      </c>
      <c r="F337" s="47"/>
      <c r="G337" s="48" t="s">
        <v>25</v>
      </c>
      <c r="H337" s="93">
        <f>H338+H342</f>
        <v>2678.2</v>
      </c>
      <c r="I337" s="93">
        <f t="shared" ref="I337:J337" si="114">I338+I342</f>
        <v>1325</v>
      </c>
      <c r="J337" s="93">
        <f t="shared" si="114"/>
        <v>850</v>
      </c>
    </row>
    <row r="338" spans="1:10" ht="15" customHeight="1" x14ac:dyDescent="0.25">
      <c r="A338" s="1"/>
      <c r="B338" s="25"/>
      <c r="C338" s="82" t="s">
        <v>95</v>
      </c>
      <c r="D338" s="82" t="s">
        <v>93</v>
      </c>
      <c r="E338" s="21" t="s">
        <v>236</v>
      </c>
      <c r="F338" s="47"/>
      <c r="G338" s="226" t="s">
        <v>237</v>
      </c>
      <c r="H338" s="39">
        <f t="shared" ref="H338:J339" si="115">H339</f>
        <v>2678.2</v>
      </c>
      <c r="I338" s="39">
        <f t="shared" si="115"/>
        <v>850</v>
      </c>
      <c r="J338" s="39">
        <f t="shared" si="115"/>
        <v>850</v>
      </c>
    </row>
    <row r="339" spans="1:10" ht="27" customHeight="1" x14ac:dyDescent="0.25">
      <c r="A339" s="1"/>
      <c r="B339" s="25"/>
      <c r="C339" s="82" t="s">
        <v>95</v>
      </c>
      <c r="D339" s="82" t="s">
        <v>93</v>
      </c>
      <c r="E339" s="79">
        <v>1220123525</v>
      </c>
      <c r="F339" s="16"/>
      <c r="G339" s="98" t="s">
        <v>188</v>
      </c>
      <c r="H339" s="41">
        <f t="shared" si="115"/>
        <v>2678.2</v>
      </c>
      <c r="I339" s="41">
        <f t="shared" si="115"/>
        <v>850</v>
      </c>
      <c r="J339" s="41">
        <f t="shared" si="115"/>
        <v>850</v>
      </c>
    </row>
    <row r="340" spans="1:10" ht="39.6" x14ac:dyDescent="0.25">
      <c r="A340" s="1"/>
      <c r="B340" s="25"/>
      <c r="C340" s="82" t="s">
        <v>95</v>
      </c>
      <c r="D340" s="82" t="s">
        <v>93</v>
      </c>
      <c r="E340" s="79">
        <v>1220123525</v>
      </c>
      <c r="F340" s="82" t="s">
        <v>209</v>
      </c>
      <c r="G340" s="98" t="s">
        <v>210</v>
      </c>
      <c r="H340" s="41">
        <v>2678.2</v>
      </c>
      <c r="I340" s="41">
        <v>850</v>
      </c>
      <c r="J340" s="41">
        <v>850</v>
      </c>
    </row>
    <row r="341" spans="1:10" ht="39.6" x14ac:dyDescent="0.25">
      <c r="A341" s="1"/>
      <c r="B341" s="25"/>
      <c r="C341" s="82" t="s">
        <v>95</v>
      </c>
      <c r="D341" s="82" t="s">
        <v>93</v>
      </c>
      <c r="E341" s="21" t="s">
        <v>523</v>
      </c>
      <c r="F341" s="82"/>
      <c r="G341" s="226" t="s">
        <v>522</v>
      </c>
      <c r="H341" s="41">
        <f>H342</f>
        <v>0</v>
      </c>
      <c r="I341" s="41">
        <f t="shared" ref="I341:J341" si="116">I342</f>
        <v>475</v>
      </c>
      <c r="J341" s="41">
        <f t="shared" si="116"/>
        <v>0</v>
      </c>
    </row>
    <row r="342" spans="1:10" ht="26.4" x14ac:dyDescent="0.25">
      <c r="A342" s="1"/>
      <c r="B342" s="25"/>
      <c r="C342" s="82" t="s">
        <v>95</v>
      </c>
      <c r="D342" s="82" t="s">
        <v>93</v>
      </c>
      <c r="E342" s="79">
        <v>1220223530</v>
      </c>
      <c r="F342" s="16"/>
      <c r="G342" s="98" t="s">
        <v>189</v>
      </c>
      <c r="H342" s="41">
        <f>H343</f>
        <v>0</v>
      </c>
      <c r="I342" s="41">
        <f>I343</f>
        <v>475</v>
      </c>
      <c r="J342" s="41">
        <f>J343</f>
        <v>0</v>
      </c>
    </row>
    <row r="343" spans="1:10" ht="39.6" x14ac:dyDescent="0.25">
      <c r="A343" s="1"/>
      <c r="B343" s="25"/>
      <c r="C343" s="82" t="s">
        <v>95</v>
      </c>
      <c r="D343" s="82" t="s">
        <v>93</v>
      </c>
      <c r="E343" s="79">
        <v>1220223530</v>
      </c>
      <c r="F343" s="82" t="s">
        <v>209</v>
      </c>
      <c r="G343" s="98" t="s">
        <v>210</v>
      </c>
      <c r="H343" s="39">
        <v>0</v>
      </c>
      <c r="I343" s="39">
        <v>475</v>
      </c>
      <c r="J343" s="39">
        <v>0</v>
      </c>
    </row>
    <row r="344" spans="1:10" ht="39.6" x14ac:dyDescent="0.25">
      <c r="A344" s="1"/>
      <c r="B344" s="25"/>
      <c r="C344" s="82" t="s">
        <v>95</v>
      </c>
      <c r="D344" s="82" t="s">
        <v>93</v>
      </c>
      <c r="E344" s="52" t="s">
        <v>58</v>
      </c>
      <c r="F344" s="47"/>
      <c r="G344" s="48" t="s">
        <v>614</v>
      </c>
      <c r="H344" s="93">
        <f>H345</f>
        <v>2225.9</v>
      </c>
      <c r="I344" s="93">
        <f t="shared" ref="I344:J344" si="117">I345</f>
        <v>107</v>
      </c>
      <c r="J344" s="93">
        <f t="shared" si="117"/>
        <v>107</v>
      </c>
    </row>
    <row r="345" spans="1:10" ht="52.8" x14ac:dyDescent="0.25">
      <c r="A345" s="1"/>
      <c r="B345" s="25"/>
      <c r="C345" s="82" t="s">
        <v>95</v>
      </c>
      <c r="D345" s="82" t="s">
        <v>93</v>
      </c>
      <c r="E345" s="21" t="s">
        <v>238</v>
      </c>
      <c r="F345" s="47"/>
      <c r="G345" s="226" t="s">
        <v>239</v>
      </c>
      <c r="H345" s="39">
        <f>H346+H348</f>
        <v>2225.9</v>
      </c>
      <c r="I345" s="39">
        <f t="shared" ref="I345:J345" si="118">I346+I348</f>
        <v>107</v>
      </c>
      <c r="J345" s="39">
        <f t="shared" si="118"/>
        <v>107</v>
      </c>
    </row>
    <row r="346" spans="1:10" ht="26.4" x14ac:dyDescent="0.25">
      <c r="A346" s="1"/>
      <c r="B346" s="25"/>
      <c r="C346" s="82" t="s">
        <v>95</v>
      </c>
      <c r="D346" s="82" t="s">
        <v>93</v>
      </c>
      <c r="E346" s="21" t="s">
        <v>524</v>
      </c>
      <c r="F346" s="16"/>
      <c r="G346" s="98" t="s">
        <v>23</v>
      </c>
      <c r="H346" s="41">
        <f>H347</f>
        <v>2062.9</v>
      </c>
      <c r="I346" s="41">
        <f>I347</f>
        <v>100</v>
      </c>
      <c r="J346" s="41">
        <f>J347</f>
        <v>100</v>
      </c>
    </row>
    <row r="347" spans="1:10" ht="39.6" x14ac:dyDescent="0.25">
      <c r="A347" s="1"/>
      <c r="B347" s="25"/>
      <c r="C347" s="82" t="s">
        <v>95</v>
      </c>
      <c r="D347" s="82" t="s">
        <v>93</v>
      </c>
      <c r="E347" s="21" t="s">
        <v>524</v>
      </c>
      <c r="F347" s="82" t="s">
        <v>209</v>
      </c>
      <c r="G347" s="98" t="s">
        <v>210</v>
      </c>
      <c r="H347" s="41">
        <v>2062.9</v>
      </c>
      <c r="I347" s="41">
        <v>100</v>
      </c>
      <c r="J347" s="41">
        <v>100</v>
      </c>
    </row>
    <row r="348" spans="1:10" ht="26.4" x14ac:dyDescent="0.25">
      <c r="A348" s="1"/>
      <c r="B348" s="25"/>
      <c r="C348" s="82" t="s">
        <v>95</v>
      </c>
      <c r="D348" s="82" t="s">
        <v>93</v>
      </c>
      <c r="E348" s="21" t="s">
        <v>525</v>
      </c>
      <c r="F348" s="16"/>
      <c r="G348" s="98" t="s">
        <v>190</v>
      </c>
      <c r="H348" s="41">
        <f>H349</f>
        <v>163</v>
      </c>
      <c r="I348" s="41">
        <f>I349</f>
        <v>7</v>
      </c>
      <c r="J348" s="41">
        <f>J349</f>
        <v>7</v>
      </c>
    </row>
    <row r="349" spans="1:10" ht="39.6" x14ac:dyDescent="0.25">
      <c r="A349" s="1"/>
      <c r="B349" s="25"/>
      <c r="C349" s="82" t="s">
        <v>95</v>
      </c>
      <c r="D349" s="82" t="s">
        <v>93</v>
      </c>
      <c r="E349" s="21" t="s">
        <v>525</v>
      </c>
      <c r="F349" s="82" t="s">
        <v>209</v>
      </c>
      <c r="G349" s="98" t="s">
        <v>210</v>
      </c>
      <c r="H349" s="41">
        <v>163</v>
      </c>
      <c r="I349" s="41">
        <v>7</v>
      </c>
      <c r="J349" s="41">
        <v>7</v>
      </c>
    </row>
    <row r="350" spans="1:10" ht="52.8" x14ac:dyDescent="0.25">
      <c r="A350" s="1"/>
      <c r="B350" s="25"/>
      <c r="C350" s="82" t="s">
        <v>95</v>
      </c>
      <c r="D350" s="82" t="s">
        <v>93</v>
      </c>
      <c r="E350" s="52" t="s">
        <v>526</v>
      </c>
      <c r="F350" s="16"/>
      <c r="G350" s="60" t="s">
        <v>527</v>
      </c>
      <c r="H350" s="41">
        <f>H351</f>
        <v>17543.8</v>
      </c>
      <c r="I350" s="41">
        <f t="shared" ref="I350:J350" si="119">I351</f>
        <v>8657.5</v>
      </c>
      <c r="J350" s="41">
        <f t="shared" si="119"/>
        <v>14357.5</v>
      </c>
    </row>
    <row r="351" spans="1:10" ht="52.8" x14ac:dyDescent="0.25">
      <c r="A351" s="1"/>
      <c r="B351" s="25"/>
      <c r="C351" s="82" t="s">
        <v>95</v>
      </c>
      <c r="D351" s="82" t="s">
        <v>93</v>
      </c>
      <c r="E351" s="21" t="s">
        <v>528</v>
      </c>
      <c r="F351" s="16"/>
      <c r="G351" s="98" t="s">
        <v>658</v>
      </c>
      <c r="H351" s="41">
        <f>H352+H354</f>
        <v>17543.8</v>
      </c>
      <c r="I351" s="41">
        <f t="shared" ref="I351:J351" si="120">I352+I354</f>
        <v>8657.5</v>
      </c>
      <c r="J351" s="41">
        <f t="shared" si="120"/>
        <v>14357.5</v>
      </c>
    </row>
    <row r="352" spans="1:10" ht="39.6" x14ac:dyDescent="0.25">
      <c r="A352" s="1"/>
      <c r="B352" s="25"/>
      <c r="C352" s="82" t="s">
        <v>95</v>
      </c>
      <c r="D352" s="82" t="s">
        <v>93</v>
      </c>
      <c r="E352" s="21" t="s">
        <v>529</v>
      </c>
      <c r="F352" s="82"/>
      <c r="G352" s="98" t="s">
        <v>530</v>
      </c>
      <c r="H352" s="41">
        <f t="shared" ref="H352:J352" si="121">H353</f>
        <v>9844</v>
      </c>
      <c r="I352" s="41">
        <f t="shared" si="121"/>
        <v>3800</v>
      </c>
      <c r="J352" s="41">
        <f t="shared" si="121"/>
        <v>9500</v>
      </c>
    </row>
    <row r="353" spans="1:10" ht="39.6" x14ac:dyDescent="0.25">
      <c r="A353" s="1"/>
      <c r="B353" s="25"/>
      <c r="C353" s="82" t="s">
        <v>95</v>
      </c>
      <c r="D353" s="82" t="s">
        <v>93</v>
      </c>
      <c r="E353" s="21" t="s">
        <v>529</v>
      </c>
      <c r="F353" s="82" t="s">
        <v>209</v>
      </c>
      <c r="G353" s="98" t="s">
        <v>210</v>
      </c>
      <c r="H353" s="41">
        <v>9844</v>
      </c>
      <c r="I353" s="41">
        <v>3800</v>
      </c>
      <c r="J353" s="41">
        <v>9500</v>
      </c>
    </row>
    <row r="354" spans="1:10" ht="92.4" x14ac:dyDescent="0.25">
      <c r="A354" s="1"/>
      <c r="B354" s="25"/>
      <c r="C354" s="82" t="s">
        <v>95</v>
      </c>
      <c r="D354" s="82" t="s">
        <v>93</v>
      </c>
      <c r="E354" s="21" t="s">
        <v>776</v>
      </c>
      <c r="F354" s="82"/>
      <c r="G354" s="98" t="s">
        <v>777</v>
      </c>
      <c r="H354" s="41">
        <f>H355</f>
        <v>7699.8</v>
      </c>
      <c r="I354" s="41">
        <f t="shared" ref="I354:J354" si="122">I355</f>
        <v>4857.5</v>
      </c>
      <c r="J354" s="41">
        <f t="shared" si="122"/>
        <v>4857.5</v>
      </c>
    </row>
    <row r="355" spans="1:10" x14ac:dyDescent="0.25">
      <c r="A355" s="1"/>
      <c r="B355" s="25"/>
      <c r="C355" s="82" t="s">
        <v>95</v>
      </c>
      <c r="D355" s="82" t="s">
        <v>93</v>
      </c>
      <c r="E355" s="21" t="s">
        <v>776</v>
      </c>
      <c r="F355" s="21" t="s">
        <v>223</v>
      </c>
      <c r="G355" s="98" t="s">
        <v>222</v>
      </c>
      <c r="H355" s="41">
        <v>7699.8</v>
      </c>
      <c r="I355" s="41">
        <v>4857.5</v>
      </c>
      <c r="J355" s="41">
        <v>4857.5</v>
      </c>
    </row>
    <row r="356" spans="1:10" ht="92.4" x14ac:dyDescent="0.25">
      <c r="A356" s="1"/>
      <c r="B356" s="25"/>
      <c r="C356" s="5" t="s">
        <v>95</v>
      </c>
      <c r="D356" s="5" t="s">
        <v>93</v>
      </c>
      <c r="E356" s="76">
        <v>1400000000</v>
      </c>
      <c r="F356" s="16"/>
      <c r="G356" s="141" t="s">
        <v>592</v>
      </c>
      <c r="H356" s="96">
        <f>H357</f>
        <v>122199.5</v>
      </c>
      <c r="I356" s="96">
        <f t="shared" ref="I356:J356" si="123">I357</f>
        <v>0</v>
      </c>
      <c r="J356" s="96">
        <f t="shared" si="123"/>
        <v>0</v>
      </c>
    </row>
    <row r="357" spans="1:10" ht="92.4" x14ac:dyDescent="0.25">
      <c r="A357" s="1"/>
      <c r="B357" s="25"/>
      <c r="C357" s="47" t="s">
        <v>95</v>
      </c>
      <c r="D357" s="47" t="s">
        <v>93</v>
      </c>
      <c r="E357" s="75">
        <v>1410000000</v>
      </c>
      <c r="F357" s="16"/>
      <c r="G357" s="48" t="s">
        <v>214</v>
      </c>
      <c r="H357" s="93">
        <f>H358+H363</f>
        <v>122199.5</v>
      </c>
      <c r="I357" s="93">
        <f>I358+I363</f>
        <v>0</v>
      </c>
      <c r="J357" s="93">
        <f>J358+J363</f>
        <v>0</v>
      </c>
    </row>
    <row r="358" spans="1:10" ht="105.6" x14ac:dyDescent="0.25">
      <c r="A358" s="1"/>
      <c r="B358" s="25"/>
      <c r="C358" s="16" t="s">
        <v>95</v>
      </c>
      <c r="D358" s="16" t="s">
        <v>93</v>
      </c>
      <c r="E358" s="74">
        <v>1410200000</v>
      </c>
      <c r="F358" s="16"/>
      <c r="G358" s="98" t="s">
        <v>362</v>
      </c>
      <c r="H358" s="41">
        <f>H359+H361</f>
        <v>15616.2</v>
      </c>
      <c r="I358" s="41">
        <f t="shared" ref="I358:J358" si="124">I359+I361</f>
        <v>0</v>
      </c>
      <c r="J358" s="41">
        <f t="shared" si="124"/>
        <v>0</v>
      </c>
    </row>
    <row r="359" spans="1:10" ht="39.6" x14ac:dyDescent="0.25">
      <c r="A359" s="1"/>
      <c r="B359" s="25"/>
      <c r="C359" s="82" t="s">
        <v>95</v>
      </c>
      <c r="D359" s="82" t="s">
        <v>93</v>
      </c>
      <c r="E359" s="74">
        <v>1410223125</v>
      </c>
      <c r="F359" s="82"/>
      <c r="G359" s="98" t="s">
        <v>648</v>
      </c>
      <c r="H359" s="41">
        <f>H360</f>
        <v>685.6</v>
      </c>
      <c r="I359" s="41">
        <f>I360</f>
        <v>0</v>
      </c>
      <c r="J359" s="41">
        <f>J360</f>
        <v>0</v>
      </c>
    </row>
    <row r="360" spans="1:10" ht="39.6" x14ac:dyDescent="0.25">
      <c r="A360" s="1"/>
      <c r="B360" s="25"/>
      <c r="C360" s="82" t="s">
        <v>95</v>
      </c>
      <c r="D360" s="82" t="s">
        <v>93</v>
      </c>
      <c r="E360" s="74">
        <v>1410223125</v>
      </c>
      <c r="F360" s="82" t="s">
        <v>209</v>
      </c>
      <c r="G360" s="98" t="s">
        <v>210</v>
      </c>
      <c r="H360" s="41">
        <v>685.6</v>
      </c>
      <c r="I360" s="41">
        <v>0</v>
      </c>
      <c r="J360" s="41">
        <v>0</v>
      </c>
    </row>
    <row r="361" spans="1:10" ht="26.4" x14ac:dyDescent="0.25">
      <c r="A361" s="1"/>
      <c r="B361" s="25"/>
      <c r="C361" s="82" t="s">
        <v>95</v>
      </c>
      <c r="D361" s="82" t="s">
        <v>93</v>
      </c>
      <c r="E361" s="74">
        <v>1410223130</v>
      </c>
      <c r="F361" s="82"/>
      <c r="G361" s="108" t="s">
        <v>649</v>
      </c>
      <c r="H361" s="41">
        <f>H362</f>
        <v>14930.6</v>
      </c>
      <c r="I361" s="41">
        <f t="shared" ref="I361:J361" si="125">I362</f>
        <v>0</v>
      </c>
      <c r="J361" s="41">
        <f t="shared" si="125"/>
        <v>0</v>
      </c>
    </row>
    <row r="362" spans="1:10" ht="39.6" x14ac:dyDescent="0.25">
      <c r="A362" s="1"/>
      <c r="B362" s="25"/>
      <c r="C362" s="82" t="s">
        <v>95</v>
      </c>
      <c r="D362" s="82" t="s">
        <v>93</v>
      </c>
      <c r="E362" s="74">
        <v>1410223130</v>
      </c>
      <c r="F362" s="82" t="s">
        <v>209</v>
      </c>
      <c r="G362" s="98" t="s">
        <v>210</v>
      </c>
      <c r="H362" s="41">
        <v>14930.6</v>
      </c>
      <c r="I362" s="41">
        <v>0</v>
      </c>
      <c r="J362" s="41">
        <v>0</v>
      </c>
    </row>
    <row r="363" spans="1:10" ht="52.8" x14ac:dyDescent="0.25">
      <c r="A363" s="1"/>
      <c r="B363" s="25"/>
      <c r="C363" s="16" t="s">
        <v>95</v>
      </c>
      <c r="D363" s="16" t="s">
        <v>93</v>
      </c>
      <c r="E363" s="74" t="s">
        <v>376</v>
      </c>
      <c r="F363" s="82"/>
      <c r="G363" s="98" t="s">
        <v>377</v>
      </c>
      <c r="H363" s="41">
        <f>H364+H366</f>
        <v>106583.3</v>
      </c>
      <c r="I363" s="41">
        <f t="shared" ref="I363:J363" si="126">I364</f>
        <v>0</v>
      </c>
      <c r="J363" s="41">
        <f t="shared" si="126"/>
        <v>0</v>
      </c>
    </row>
    <row r="364" spans="1:10" ht="39.6" x14ac:dyDescent="0.25">
      <c r="A364" s="1"/>
      <c r="B364" s="25"/>
      <c r="C364" s="16" t="s">
        <v>95</v>
      </c>
      <c r="D364" s="16" t="s">
        <v>93</v>
      </c>
      <c r="E364" s="74" t="s">
        <v>348</v>
      </c>
      <c r="F364" s="16"/>
      <c r="G364" s="98" t="s">
        <v>315</v>
      </c>
      <c r="H364" s="41">
        <f>H365</f>
        <v>13527.6</v>
      </c>
      <c r="I364" s="41">
        <f>I365</f>
        <v>0</v>
      </c>
      <c r="J364" s="41">
        <f>J365</f>
        <v>0</v>
      </c>
    </row>
    <row r="365" spans="1:10" ht="39.6" x14ac:dyDescent="0.25">
      <c r="A365" s="1"/>
      <c r="B365" s="25"/>
      <c r="C365" s="82" t="s">
        <v>95</v>
      </c>
      <c r="D365" s="16" t="s">
        <v>93</v>
      </c>
      <c r="E365" s="74" t="s">
        <v>348</v>
      </c>
      <c r="F365" s="82" t="s">
        <v>209</v>
      </c>
      <c r="G365" s="98" t="s">
        <v>210</v>
      </c>
      <c r="H365" s="41">
        <v>13527.6</v>
      </c>
      <c r="I365" s="41">
        <v>0</v>
      </c>
      <c r="J365" s="41">
        <v>0</v>
      </c>
    </row>
    <row r="366" spans="1:10" s="217" customFormat="1" ht="66" x14ac:dyDescent="0.25">
      <c r="A366" s="1"/>
      <c r="B366" s="25"/>
      <c r="C366" s="16" t="s">
        <v>95</v>
      </c>
      <c r="D366" s="16" t="s">
        <v>93</v>
      </c>
      <c r="E366" s="222" t="s">
        <v>760</v>
      </c>
      <c r="F366" s="223"/>
      <c r="G366" s="181" t="s">
        <v>761</v>
      </c>
      <c r="H366" s="224">
        <f>H367</f>
        <v>93055.7</v>
      </c>
      <c r="I366" s="224">
        <f>I367</f>
        <v>0</v>
      </c>
      <c r="J366" s="224">
        <f>J367</f>
        <v>0</v>
      </c>
    </row>
    <row r="367" spans="1:10" s="217" customFormat="1" ht="39.6" x14ac:dyDescent="0.25">
      <c r="A367" s="1"/>
      <c r="B367" s="25"/>
      <c r="C367" s="82" t="s">
        <v>95</v>
      </c>
      <c r="D367" s="16" t="s">
        <v>93</v>
      </c>
      <c r="E367" s="222" t="s">
        <v>760</v>
      </c>
      <c r="F367" s="225" t="s">
        <v>209</v>
      </c>
      <c r="G367" s="181" t="s">
        <v>210</v>
      </c>
      <c r="H367" s="224">
        <v>93055.7</v>
      </c>
      <c r="I367" s="224">
        <v>0</v>
      </c>
      <c r="J367" s="224">
        <v>0</v>
      </c>
    </row>
    <row r="368" spans="1:10" ht="132" x14ac:dyDescent="0.25">
      <c r="A368" s="1"/>
      <c r="B368" s="25"/>
      <c r="C368" s="5" t="s">
        <v>95</v>
      </c>
      <c r="D368" s="5" t="s">
        <v>93</v>
      </c>
      <c r="E368" s="73" t="s">
        <v>544</v>
      </c>
      <c r="F368" s="82"/>
      <c r="G368" s="141" t="s">
        <v>593</v>
      </c>
      <c r="H368" s="96">
        <f>H369</f>
        <v>7151.5</v>
      </c>
      <c r="I368" s="96">
        <f t="shared" ref="I368:J368" si="127">I369</f>
        <v>300</v>
      </c>
      <c r="J368" s="96">
        <f t="shared" si="127"/>
        <v>300</v>
      </c>
    </row>
    <row r="369" spans="1:10" ht="54.75" customHeight="1" x14ac:dyDescent="0.25">
      <c r="A369" s="1"/>
      <c r="B369" s="25"/>
      <c r="C369" s="47" t="s">
        <v>95</v>
      </c>
      <c r="D369" s="47" t="s">
        <v>93</v>
      </c>
      <c r="E369" s="140">
        <v>1510000000</v>
      </c>
      <c r="F369" s="82"/>
      <c r="G369" s="48" t="s">
        <v>360</v>
      </c>
      <c r="H369" s="41">
        <f>H370</f>
        <v>7151.5</v>
      </c>
      <c r="I369" s="41">
        <f t="shared" ref="I369:J371" si="128">I370</f>
        <v>300</v>
      </c>
      <c r="J369" s="41">
        <f t="shared" si="128"/>
        <v>300</v>
      </c>
    </row>
    <row r="370" spans="1:10" ht="52.8" x14ac:dyDescent="0.25">
      <c r="A370" s="1"/>
      <c r="B370" s="25"/>
      <c r="C370" s="82" t="s">
        <v>95</v>
      </c>
      <c r="D370" s="16" t="s">
        <v>93</v>
      </c>
      <c r="E370" s="129">
        <v>1510300000</v>
      </c>
      <c r="F370" s="82"/>
      <c r="G370" s="98" t="s">
        <v>546</v>
      </c>
      <c r="H370" s="41">
        <f>H371</f>
        <v>7151.5</v>
      </c>
      <c r="I370" s="41">
        <f t="shared" si="128"/>
        <v>300</v>
      </c>
      <c r="J370" s="41">
        <f t="shared" si="128"/>
        <v>300</v>
      </c>
    </row>
    <row r="371" spans="1:10" ht="51.75" customHeight="1" x14ac:dyDescent="0.25">
      <c r="A371" s="1"/>
      <c r="B371" s="25"/>
      <c r="C371" s="82" t="s">
        <v>95</v>
      </c>
      <c r="D371" s="16" t="s">
        <v>93</v>
      </c>
      <c r="E371" s="129" t="s">
        <v>547</v>
      </c>
      <c r="F371" s="82"/>
      <c r="G371" s="98" t="s">
        <v>545</v>
      </c>
      <c r="H371" s="41">
        <f>H372</f>
        <v>7151.5</v>
      </c>
      <c r="I371" s="41">
        <f t="shared" si="128"/>
        <v>300</v>
      </c>
      <c r="J371" s="41">
        <f t="shared" si="128"/>
        <v>300</v>
      </c>
    </row>
    <row r="372" spans="1:10" ht="39.6" x14ac:dyDescent="0.25">
      <c r="A372" s="1"/>
      <c r="B372" s="25"/>
      <c r="C372" s="82" t="s">
        <v>95</v>
      </c>
      <c r="D372" s="16" t="s">
        <v>93</v>
      </c>
      <c r="E372" s="129" t="s">
        <v>547</v>
      </c>
      <c r="F372" s="82" t="s">
        <v>209</v>
      </c>
      <c r="G372" s="98" t="s">
        <v>210</v>
      </c>
      <c r="H372" s="41">
        <v>7151.5</v>
      </c>
      <c r="I372" s="41">
        <v>300</v>
      </c>
      <c r="J372" s="41">
        <v>300</v>
      </c>
    </row>
    <row r="373" spans="1:10" ht="43.2" x14ac:dyDescent="0.3">
      <c r="A373" s="1"/>
      <c r="B373" s="25"/>
      <c r="C373" s="30" t="s">
        <v>95</v>
      </c>
      <c r="D373" s="30" t="s">
        <v>95</v>
      </c>
      <c r="E373" s="30"/>
      <c r="F373" s="30"/>
      <c r="G373" s="50" t="s">
        <v>482</v>
      </c>
      <c r="H373" s="93">
        <f>H374</f>
        <v>1380.9</v>
      </c>
      <c r="I373" s="93">
        <f t="shared" ref="I373:J373" si="129">I374</f>
        <v>1180.9000000000001</v>
      </c>
      <c r="J373" s="93">
        <f t="shared" si="129"/>
        <v>1180.9000000000001</v>
      </c>
    </row>
    <row r="374" spans="1:10" ht="66.599999999999994" x14ac:dyDescent="0.3">
      <c r="A374" s="1"/>
      <c r="B374" s="25"/>
      <c r="C374" s="5" t="s">
        <v>95</v>
      </c>
      <c r="D374" s="5" t="s">
        <v>95</v>
      </c>
      <c r="E374" s="76">
        <v>400000000</v>
      </c>
      <c r="F374" s="30"/>
      <c r="G374" s="64" t="s">
        <v>375</v>
      </c>
      <c r="H374" s="96">
        <f>H375</f>
        <v>1380.9</v>
      </c>
      <c r="I374" s="96">
        <f t="shared" ref="I374:J374" si="130">I375</f>
        <v>1180.9000000000001</v>
      </c>
      <c r="J374" s="96">
        <f t="shared" si="130"/>
        <v>1180.9000000000001</v>
      </c>
    </row>
    <row r="375" spans="1:10" ht="129.75" customHeight="1" x14ac:dyDescent="0.25">
      <c r="A375" s="1"/>
      <c r="B375" s="25"/>
      <c r="C375" s="82" t="s">
        <v>95</v>
      </c>
      <c r="D375" s="82" t="s">
        <v>95</v>
      </c>
      <c r="E375" s="75">
        <v>430000000</v>
      </c>
      <c r="F375" s="16"/>
      <c r="G375" s="46" t="s">
        <v>481</v>
      </c>
      <c r="H375" s="39">
        <f>H376</f>
        <v>1380.9</v>
      </c>
      <c r="I375" s="39">
        <f t="shared" ref="I375:J375" si="131">I376</f>
        <v>1180.9000000000001</v>
      </c>
      <c r="J375" s="39">
        <f t="shared" si="131"/>
        <v>1180.9000000000001</v>
      </c>
    </row>
    <row r="376" spans="1:10" ht="66.599999999999994" x14ac:dyDescent="0.3">
      <c r="A376" s="1"/>
      <c r="B376" s="25"/>
      <c r="C376" s="82" t="s">
        <v>95</v>
      </c>
      <c r="D376" s="82" t="s">
        <v>95</v>
      </c>
      <c r="E376" s="74">
        <v>430100000</v>
      </c>
      <c r="F376" s="30"/>
      <c r="G376" s="97" t="s">
        <v>231</v>
      </c>
      <c r="H376" s="39">
        <f>H377+H379</f>
        <v>1380.9</v>
      </c>
      <c r="I376" s="39">
        <f t="shared" ref="I376:J376" si="132">I377+I379</f>
        <v>1180.9000000000001</v>
      </c>
      <c r="J376" s="39">
        <f t="shared" si="132"/>
        <v>1180.9000000000001</v>
      </c>
    </row>
    <row r="377" spans="1:10" ht="105.75" customHeight="1" x14ac:dyDescent="0.25">
      <c r="A377" s="1"/>
      <c r="B377" s="25"/>
      <c r="C377" s="82" t="s">
        <v>95</v>
      </c>
      <c r="D377" s="82" t="s">
        <v>95</v>
      </c>
      <c r="E377" s="79">
        <v>430127310</v>
      </c>
      <c r="F377" s="16"/>
      <c r="G377" s="98" t="s">
        <v>597</v>
      </c>
      <c r="H377" s="41">
        <f>H378</f>
        <v>1200</v>
      </c>
      <c r="I377" s="41">
        <f>I378</f>
        <v>1000</v>
      </c>
      <c r="J377" s="41">
        <f>J378</f>
        <v>1000</v>
      </c>
    </row>
    <row r="378" spans="1:10" ht="66" x14ac:dyDescent="0.25">
      <c r="A378" s="1"/>
      <c r="B378" s="25"/>
      <c r="C378" s="82" t="s">
        <v>95</v>
      </c>
      <c r="D378" s="82" t="s">
        <v>95</v>
      </c>
      <c r="E378" s="79">
        <v>430127310</v>
      </c>
      <c r="F378" s="16" t="s">
        <v>12</v>
      </c>
      <c r="G378" s="98" t="s">
        <v>317</v>
      </c>
      <c r="H378" s="41">
        <v>1200</v>
      </c>
      <c r="I378" s="41">
        <v>1000</v>
      </c>
      <c r="J378" s="41">
        <v>1000</v>
      </c>
    </row>
    <row r="379" spans="1:10" ht="102.75" customHeight="1" x14ac:dyDescent="0.25">
      <c r="A379" s="1"/>
      <c r="B379" s="25"/>
      <c r="C379" s="82" t="s">
        <v>95</v>
      </c>
      <c r="D379" s="82" t="s">
        <v>95</v>
      </c>
      <c r="E379" s="79">
        <v>430127320</v>
      </c>
      <c r="F379" s="16"/>
      <c r="G379" s="98" t="s">
        <v>483</v>
      </c>
      <c r="H379" s="41">
        <f>H380</f>
        <v>180.9</v>
      </c>
      <c r="I379" s="41">
        <f t="shared" ref="I379:J379" si="133">I380</f>
        <v>180.9</v>
      </c>
      <c r="J379" s="41">
        <f t="shared" si="133"/>
        <v>180.9</v>
      </c>
    </row>
    <row r="380" spans="1:10" ht="66" x14ac:dyDescent="0.25">
      <c r="A380" s="1"/>
      <c r="B380" s="25"/>
      <c r="C380" s="82" t="s">
        <v>95</v>
      </c>
      <c r="D380" s="82" t="s">
        <v>95</v>
      </c>
      <c r="E380" s="79">
        <v>430127320</v>
      </c>
      <c r="F380" s="16" t="s">
        <v>12</v>
      </c>
      <c r="G380" s="98" t="s">
        <v>317</v>
      </c>
      <c r="H380" s="41">
        <v>180.9</v>
      </c>
      <c r="I380" s="41">
        <v>180.9</v>
      </c>
      <c r="J380" s="41">
        <v>180.9</v>
      </c>
    </row>
    <row r="381" spans="1:10" ht="15.6" x14ac:dyDescent="0.3">
      <c r="A381" s="3"/>
      <c r="B381" s="91"/>
      <c r="C381" s="4" t="s">
        <v>110</v>
      </c>
      <c r="D381" s="3"/>
      <c r="E381" s="3"/>
      <c r="F381" s="3"/>
      <c r="G381" s="49" t="s">
        <v>111</v>
      </c>
      <c r="H381" s="92">
        <f>H382+H388+H394</f>
        <v>11677.400000000001</v>
      </c>
      <c r="I381" s="92">
        <f>I382+I388+I394</f>
        <v>8441.7999999999993</v>
      </c>
      <c r="J381" s="92">
        <f>J382+J388+J394</f>
        <v>10298.9</v>
      </c>
    </row>
    <row r="382" spans="1:10" ht="15.6" x14ac:dyDescent="0.3">
      <c r="A382" s="3"/>
      <c r="B382" s="91"/>
      <c r="C382" s="35" t="s">
        <v>110</v>
      </c>
      <c r="D382" s="35" t="s">
        <v>88</v>
      </c>
      <c r="E382" s="35"/>
      <c r="F382" s="35"/>
      <c r="G382" s="45" t="s">
        <v>112</v>
      </c>
      <c r="H382" s="42">
        <f t="shared" ref="H382:J383" si="134">H383</f>
        <v>2338.3000000000002</v>
      </c>
      <c r="I382" s="42">
        <f t="shared" si="134"/>
        <v>2338.3000000000002</v>
      </c>
      <c r="J382" s="42">
        <f t="shared" si="134"/>
        <v>2338.3000000000002</v>
      </c>
    </row>
    <row r="383" spans="1:10" ht="93" x14ac:dyDescent="0.3">
      <c r="A383" s="3"/>
      <c r="B383" s="91"/>
      <c r="C383" s="5" t="s">
        <v>110</v>
      </c>
      <c r="D383" s="5" t="s">
        <v>88</v>
      </c>
      <c r="E383" s="73" t="s">
        <v>35</v>
      </c>
      <c r="F383" s="3"/>
      <c r="G383" s="141" t="s">
        <v>591</v>
      </c>
      <c r="H383" s="96">
        <f t="shared" si="134"/>
        <v>2338.3000000000002</v>
      </c>
      <c r="I383" s="96">
        <f t="shared" si="134"/>
        <v>2338.3000000000002</v>
      </c>
      <c r="J383" s="96">
        <f t="shared" si="134"/>
        <v>2338.3000000000002</v>
      </c>
    </row>
    <row r="384" spans="1:10" ht="27" x14ac:dyDescent="0.3">
      <c r="A384" s="3"/>
      <c r="B384" s="91"/>
      <c r="C384" s="16" t="s">
        <v>110</v>
      </c>
      <c r="D384" s="16" t="s">
        <v>88</v>
      </c>
      <c r="E384" s="52" t="s">
        <v>37</v>
      </c>
      <c r="F384" s="3"/>
      <c r="G384" s="46" t="s">
        <v>80</v>
      </c>
      <c r="H384" s="93">
        <f>H386</f>
        <v>2338.3000000000002</v>
      </c>
      <c r="I384" s="93">
        <f t="shared" ref="I384:J384" si="135">I386</f>
        <v>2338.3000000000002</v>
      </c>
      <c r="J384" s="93">
        <f t="shared" si="135"/>
        <v>2338.3000000000002</v>
      </c>
    </row>
    <row r="385" spans="1:10" ht="40.200000000000003" x14ac:dyDescent="0.3">
      <c r="A385" s="3"/>
      <c r="B385" s="91"/>
      <c r="C385" s="16" t="s">
        <v>110</v>
      </c>
      <c r="D385" s="16" t="s">
        <v>88</v>
      </c>
      <c r="E385" s="21" t="s">
        <v>276</v>
      </c>
      <c r="F385" s="3"/>
      <c r="G385" s="104" t="s">
        <v>656</v>
      </c>
      <c r="H385" s="39">
        <f t="shared" ref="H385:J386" si="136">H386</f>
        <v>2338.3000000000002</v>
      </c>
      <c r="I385" s="39">
        <f t="shared" si="136"/>
        <v>2338.3000000000002</v>
      </c>
      <c r="J385" s="39">
        <f t="shared" si="136"/>
        <v>2338.3000000000002</v>
      </c>
    </row>
    <row r="386" spans="1:10" ht="27" x14ac:dyDescent="0.3">
      <c r="A386" s="3"/>
      <c r="B386" s="91"/>
      <c r="C386" s="16" t="s">
        <v>110</v>
      </c>
      <c r="D386" s="16" t="s">
        <v>88</v>
      </c>
      <c r="E386" s="79">
        <v>1320225100</v>
      </c>
      <c r="F386" s="3"/>
      <c r="G386" s="99" t="s">
        <v>361</v>
      </c>
      <c r="H386" s="41">
        <f t="shared" si="136"/>
        <v>2338.3000000000002</v>
      </c>
      <c r="I386" s="41">
        <f t="shared" si="136"/>
        <v>2338.3000000000002</v>
      </c>
      <c r="J386" s="41">
        <f t="shared" si="136"/>
        <v>2338.3000000000002</v>
      </c>
    </row>
    <row r="387" spans="1:10" ht="26.4" x14ac:dyDescent="0.3">
      <c r="A387" s="3"/>
      <c r="B387" s="91"/>
      <c r="C387" s="16" t="s">
        <v>110</v>
      </c>
      <c r="D387" s="16" t="s">
        <v>88</v>
      </c>
      <c r="E387" s="79">
        <v>1320225100</v>
      </c>
      <c r="F387" s="82" t="s">
        <v>277</v>
      </c>
      <c r="G387" s="98" t="s">
        <v>278</v>
      </c>
      <c r="H387" s="39">
        <v>2338.3000000000002</v>
      </c>
      <c r="I387" s="39">
        <v>2338.3000000000002</v>
      </c>
      <c r="J387" s="39">
        <v>2338.3000000000002</v>
      </c>
    </row>
    <row r="388" spans="1:10" ht="15.6" x14ac:dyDescent="0.3">
      <c r="A388" s="3"/>
      <c r="B388" s="91"/>
      <c r="C388" s="35" t="s">
        <v>110</v>
      </c>
      <c r="D388" s="35" t="s">
        <v>93</v>
      </c>
      <c r="E388" s="35"/>
      <c r="F388" s="35"/>
      <c r="G388" s="45" t="s">
        <v>116</v>
      </c>
      <c r="H388" s="42">
        <f>H389</f>
        <v>688</v>
      </c>
      <c r="I388" s="42">
        <f t="shared" ref="I388:J388" si="137">I389</f>
        <v>638</v>
      </c>
      <c r="J388" s="42">
        <f t="shared" si="137"/>
        <v>638</v>
      </c>
    </row>
    <row r="389" spans="1:10" ht="93" x14ac:dyDescent="0.3">
      <c r="A389" s="3"/>
      <c r="B389" s="91"/>
      <c r="C389" s="5" t="s">
        <v>110</v>
      </c>
      <c r="D389" s="5" t="s">
        <v>93</v>
      </c>
      <c r="E389" s="73" t="s">
        <v>35</v>
      </c>
      <c r="F389" s="3"/>
      <c r="G389" s="141" t="s">
        <v>591</v>
      </c>
      <c r="H389" s="59">
        <f t="shared" ref="H389:J389" si="138">H390</f>
        <v>688</v>
      </c>
      <c r="I389" s="59">
        <f t="shared" si="138"/>
        <v>638</v>
      </c>
      <c r="J389" s="59">
        <f t="shared" si="138"/>
        <v>638</v>
      </c>
    </row>
    <row r="390" spans="1:10" ht="27" x14ac:dyDescent="0.3">
      <c r="A390" s="3"/>
      <c r="B390" s="91"/>
      <c r="C390" s="47" t="s">
        <v>110</v>
      </c>
      <c r="D390" s="47" t="s">
        <v>93</v>
      </c>
      <c r="E390" s="52" t="s">
        <v>37</v>
      </c>
      <c r="F390" s="16"/>
      <c r="G390" s="46" t="s">
        <v>80</v>
      </c>
      <c r="H390" s="93">
        <f>H392</f>
        <v>688</v>
      </c>
      <c r="I390" s="93">
        <f t="shared" ref="I390:J390" si="139">I392</f>
        <v>638</v>
      </c>
      <c r="J390" s="93">
        <f t="shared" si="139"/>
        <v>638</v>
      </c>
    </row>
    <row r="391" spans="1:10" ht="53.4" x14ac:dyDescent="0.3">
      <c r="A391" s="3"/>
      <c r="B391" s="91"/>
      <c r="C391" s="16" t="s">
        <v>110</v>
      </c>
      <c r="D391" s="16" t="s">
        <v>93</v>
      </c>
      <c r="E391" s="21" t="s">
        <v>276</v>
      </c>
      <c r="F391" s="16"/>
      <c r="G391" s="104" t="s">
        <v>299</v>
      </c>
      <c r="H391" s="41">
        <f t="shared" ref="H391:J392" si="140">H392</f>
        <v>688</v>
      </c>
      <c r="I391" s="41">
        <f t="shared" si="140"/>
        <v>638</v>
      </c>
      <c r="J391" s="41">
        <f t="shared" si="140"/>
        <v>638</v>
      </c>
    </row>
    <row r="392" spans="1:10" ht="66" x14ac:dyDescent="0.3">
      <c r="A392" s="3"/>
      <c r="B392" s="91"/>
      <c r="C392" s="16" t="s">
        <v>110</v>
      </c>
      <c r="D392" s="16" t="s">
        <v>93</v>
      </c>
      <c r="E392" s="79">
        <v>1320127100</v>
      </c>
      <c r="F392" s="16"/>
      <c r="G392" s="98" t="s">
        <v>3</v>
      </c>
      <c r="H392" s="41">
        <f t="shared" si="140"/>
        <v>688</v>
      </c>
      <c r="I392" s="41">
        <f t="shared" si="140"/>
        <v>638</v>
      </c>
      <c r="J392" s="41">
        <f t="shared" si="140"/>
        <v>638</v>
      </c>
    </row>
    <row r="393" spans="1:10" ht="79.8" x14ac:dyDescent="0.3">
      <c r="A393" s="3"/>
      <c r="B393" s="91"/>
      <c r="C393" s="16" t="s">
        <v>110</v>
      </c>
      <c r="D393" s="16" t="s">
        <v>93</v>
      </c>
      <c r="E393" s="79">
        <v>1320127100</v>
      </c>
      <c r="F393" s="16" t="s">
        <v>19</v>
      </c>
      <c r="G393" s="99" t="s">
        <v>359</v>
      </c>
      <c r="H393" s="41">
        <v>688</v>
      </c>
      <c r="I393" s="41">
        <v>638</v>
      </c>
      <c r="J393" s="41">
        <v>638</v>
      </c>
    </row>
    <row r="394" spans="1:10" ht="14.4" x14ac:dyDescent="0.3">
      <c r="A394" s="1"/>
      <c r="B394" s="25"/>
      <c r="C394" s="35" t="s">
        <v>110</v>
      </c>
      <c r="D394" s="35" t="s">
        <v>94</v>
      </c>
      <c r="E394" s="35"/>
      <c r="F394" s="38"/>
      <c r="G394" s="50" t="s">
        <v>13</v>
      </c>
      <c r="H394" s="40">
        <f t="shared" ref="H394:J395" si="141">H395</f>
        <v>8651.1</v>
      </c>
      <c r="I394" s="40">
        <f t="shared" si="141"/>
        <v>5465.5</v>
      </c>
      <c r="J394" s="40">
        <f t="shared" si="141"/>
        <v>7322.5999999999995</v>
      </c>
    </row>
    <row r="395" spans="1:10" ht="93" x14ac:dyDescent="0.3">
      <c r="A395" s="1"/>
      <c r="B395" s="25"/>
      <c r="C395" s="5" t="s">
        <v>110</v>
      </c>
      <c r="D395" s="5" t="s">
        <v>94</v>
      </c>
      <c r="E395" s="73" t="s">
        <v>35</v>
      </c>
      <c r="F395" s="3"/>
      <c r="G395" s="141" t="s">
        <v>591</v>
      </c>
      <c r="H395" s="96">
        <f t="shared" si="141"/>
        <v>8651.1</v>
      </c>
      <c r="I395" s="96">
        <f t="shared" si="141"/>
        <v>5465.5</v>
      </c>
      <c r="J395" s="96">
        <f t="shared" si="141"/>
        <v>7322.5999999999995</v>
      </c>
    </row>
    <row r="396" spans="1:10" ht="27" x14ac:dyDescent="0.3">
      <c r="A396" s="1"/>
      <c r="B396" s="25"/>
      <c r="C396" s="47" t="s">
        <v>110</v>
      </c>
      <c r="D396" s="47" t="s">
        <v>94</v>
      </c>
      <c r="E396" s="52" t="s">
        <v>36</v>
      </c>
      <c r="F396" s="35"/>
      <c r="G396" s="46" t="s">
        <v>83</v>
      </c>
      <c r="H396" s="93">
        <f>H397+H400+H403</f>
        <v>8651.1</v>
      </c>
      <c r="I396" s="93">
        <f>I397+I400+I403</f>
        <v>5465.5</v>
      </c>
      <c r="J396" s="93">
        <f>J397+J400+J403</f>
        <v>7322.5999999999995</v>
      </c>
    </row>
    <row r="397" spans="1:10" ht="40.200000000000003" x14ac:dyDescent="0.3">
      <c r="A397" s="1"/>
      <c r="B397" s="25"/>
      <c r="C397" s="16" t="s">
        <v>110</v>
      </c>
      <c r="D397" s="16" t="s">
        <v>94</v>
      </c>
      <c r="E397" s="21" t="s">
        <v>273</v>
      </c>
      <c r="F397" s="3"/>
      <c r="G397" s="104" t="s">
        <v>274</v>
      </c>
      <c r="H397" s="41">
        <f>H398</f>
        <v>724.6</v>
      </c>
      <c r="I397" s="41">
        <f t="shared" ref="I397:J397" si="142">I398</f>
        <v>905.8</v>
      </c>
      <c r="J397" s="41">
        <f t="shared" si="142"/>
        <v>1086.9000000000001</v>
      </c>
    </row>
    <row r="398" spans="1:10" ht="40.200000000000003" x14ac:dyDescent="0.3">
      <c r="A398" s="1"/>
      <c r="B398" s="25"/>
      <c r="C398" s="16" t="s">
        <v>110</v>
      </c>
      <c r="D398" s="16" t="s">
        <v>94</v>
      </c>
      <c r="E398" s="21" t="s">
        <v>303</v>
      </c>
      <c r="F398" s="3"/>
      <c r="G398" s="128" t="s">
        <v>200</v>
      </c>
      <c r="H398" s="41">
        <f t="shared" ref="H398:J398" si="143">H399</f>
        <v>724.6</v>
      </c>
      <c r="I398" s="41">
        <f t="shared" si="143"/>
        <v>905.8</v>
      </c>
      <c r="J398" s="41">
        <f t="shared" si="143"/>
        <v>1086.9000000000001</v>
      </c>
    </row>
    <row r="399" spans="1:10" x14ac:dyDescent="0.25">
      <c r="A399" s="1"/>
      <c r="B399" s="25"/>
      <c r="C399" s="16" t="s">
        <v>110</v>
      </c>
      <c r="D399" s="16" t="s">
        <v>94</v>
      </c>
      <c r="E399" s="21" t="s">
        <v>303</v>
      </c>
      <c r="F399" s="82" t="s">
        <v>246</v>
      </c>
      <c r="G399" s="102" t="s">
        <v>245</v>
      </c>
      <c r="H399" s="41">
        <v>724.6</v>
      </c>
      <c r="I399" s="41">
        <v>905.8</v>
      </c>
      <c r="J399" s="41">
        <v>1086.9000000000001</v>
      </c>
    </row>
    <row r="400" spans="1:10" ht="93" x14ac:dyDescent="0.3">
      <c r="A400" s="1"/>
      <c r="B400" s="25"/>
      <c r="C400" s="16" t="s">
        <v>110</v>
      </c>
      <c r="D400" s="16" t="s">
        <v>94</v>
      </c>
      <c r="E400" s="21" t="s">
        <v>275</v>
      </c>
      <c r="F400" s="35"/>
      <c r="G400" s="97" t="s">
        <v>566</v>
      </c>
      <c r="H400" s="39">
        <f>H401</f>
        <v>5072.3</v>
      </c>
      <c r="I400" s="39">
        <f t="shared" ref="I400:J400" si="144">I401</f>
        <v>1690.8</v>
      </c>
      <c r="J400" s="39">
        <f t="shared" si="144"/>
        <v>3381.5</v>
      </c>
    </row>
    <row r="401" spans="1:10" ht="52.8" x14ac:dyDescent="0.25">
      <c r="A401" s="1"/>
      <c r="B401" s="25"/>
      <c r="C401" s="16" t="s">
        <v>110</v>
      </c>
      <c r="D401" s="16" t="s">
        <v>94</v>
      </c>
      <c r="E401" s="79">
        <v>1310210820</v>
      </c>
      <c r="F401" s="16"/>
      <c r="G401" s="98" t="s">
        <v>166</v>
      </c>
      <c r="H401" s="39">
        <f>H402</f>
        <v>5072.3</v>
      </c>
      <c r="I401" s="39">
        <f>I402</f>
        <v>1690.8</v>
      </c>
      <c r="J401" s="39">
        <f>J402</f>
        <v>3381.5</v>
      </c>
    </row>
    <row r="402" spans="1:10" x14ac:dyDescent="0.25">
      <c r="A402" s="1"/>
      <c r="B402" s="25"/>
      <c r="C402" s="16" t="s">
        <v>110</v>
      </c>
      <c r="D402" s="16" t="s">
        <v>94</v>
      </c>
      <c r="E402" s="79">
        <v>1310210820</v>
      </c>
      <c r="F402" s="82" t="s">
        <v>246</v>
      </c>
      <c r="G402" s="102" t="s">
        <v>245</v>
      </c>
      <c r="H402" s="39">
        <v>5072.3</v>
      </c>
      <c r="I402" s="39">
        <v>1690.8</v>
      </c>
      <c r="J402" s="39">
        <v>3381.5</v>
      </c>
    </row>
    <row r="403" spans="1:10" ht="27" customHeight="1" x14ac:dyDescent="0.25">
      <c r="A403" s="1"/>
      <c r="B403" s="25"/>
      <c r="C403" s="16" t="s">
        <v>110</v>
      </c>
      <c r="D403" s="16" t="s">
        <v>94</v>
      </c>
      <c r="E403" s="21" t="s">
        <v>298</v>
      </c>
      <c r="F403" s="82"/>
      <c r="G403" s="104" t="s">
        <v>626</v>
      </c>
      <c r="H403" s="41">
        <f t="shared" ref="H403:J404" si="145">H404</f>
        <v>2854.2</v>
      </c>
      <c r="I403" s="41">
        <f t="shared" si="145"/>
        <v>2868.9</v>
      </c>
      <c r="J403" s="41">
        <f t="shared" si="145"/>
        <v>2854.2</v>
      </c>
    </row>
    <row r="404" spans="1:10" ht="52.8" x14ac:dyDescent="0.25">
      <c r="A404" s="1"/>
      <c r="B404" s="25"/>
      <c r="C404" s="16" t="s">
        <v>110</v>
      </c>
      <c r="D404" s="16" t="s">
        <v>94</v>
      </c>
      <c r="E404" s="74" t="s">
        <v>329</v>
      </c>
      <c r="F404" s="16"/>
      <c r="G404" s="98" t="s">
        <v>316</v>
      </c>
      <c r="H404" s="94">
        <f t="shared" si="145"/>
        <v>2854.2</v>
      </c>
      <c r="I404" s="94">
        <f t="shared" si="145"/>
        <v>2868.9</v>
      </c>
      <c r="J404" s="94">
        <f t="shared" si="145"/>
        <v>2854.2</v>
      </c>
    </row>
    <row r="405" spans="1:10" ht="39.6" x14ac:dyDescent="0.25">
      <c r="A405" s="1"/>
      <c r="B405" s="25"/>
      <c r="C405" s="16" t="s">
        <v>110</v>
      </c>
      <c r="D405" s="16" t="s">
        <v>94</v>
      </c>
      <c r="E405" s="74" t="s">
        <v>329</v>
      </c>
      <c r="F405" s="82" t="s">
        <v>258</v>
      </c>
      <c r="G405" s="98" t="s">
        <v>247</v>
      </c>
      <c r="H405" s="94">
        <v>2854.2</v>
      </c>
      <c r="I405" s="94">
        <v>2868.9</v>
      </c>
      <c r="J405" s="94">
        <v>2854.2</v>
      </c>
    </row>
    <row r="406" spans="1:10" ht="16.5" customHeight="1" x14ac:dyDescent="0.3">
      <c r="A406" s="1"/>
      <c r="B406" s="25"/>
      <c r="C406" s="4" t="s">
        <v>122</v>
      </c>
      <c r="D406" s="3"/>
      <c r="E406" s="3"/>
      <c r="F406" s="3"/>
      <c r="G406" s="49" t="s">
        <v>8</v>
      </c>
      <c r="H406" s="92">
        <f t="shared" ref="H406:J406" si="146">H407</f>
        <v>3838.9</v>
      </c>
      <c r="I406" s="92">
        <f t="shared" si="146"/>
        <v>3538.9</v>
      </c>
      <c r="J406" s="92">
        <f t="shared" si="146"/>
        <v>3538.9</v>
      </c>
    </row>
    <row r="407" spans="1:10" ht="28.8" x14ac:dyDescent="0.3">
      <c r="A407" s="1"/>
      <c r="B407" s="25"/>
      <c r="C407" s="35" t="s">
        <v>122</v>
      </c>
      <c r="D407" s="35" t="s">
        <v>94</v>
      </c>
      <c r="E407" s="35"/>
      <c r="F407" s="35"/>
      <c r="G407" s="50" t="s">
        <v>14</v>
      </c>
      <c r="H407" s="40">
        <f t="shared" ref="H407" si="147">H409</f>
        <v>3838.9</v>
      </c>
      <c r="I407" s="40">
        <f t="shared" ref="I407:J407" si="148">I409</f>
        <v>3538.9</v>
      </c>
      <c r="J407" s="40">
        <f t="shared" si="148"/>
        <v>3538.9</v>
      </c>
    </row>
    <row r="408" spans="1:10" ht="93" x14ac:dyDescent="0.3">
      <c r="A408" s="1"/>
      <c r="B408" s="25"/>
      <c r="C408" s="16" t="s">
        <v>122</v>
      </c>
      <c r="D408" s="16" t="s">
        <v>94</v>
      </c>
      <c r="E408" s="74">
        <v>400000000</v>
      </c>
      <c r="F408" s="30"/>
      <c r="G408" s="141" t="s">
        <v>581</v>
      </c>
      <c r="H408" s="96">
        <f t="shared" ref="H408:J408" si="149">H409</f>
        <v>3838.9</v>
      </c>
      <c r="I408" s="96">
        <f t="shared" si="149"/>
        <v>3538.9</v>
      </c>
      <c r="J408" s="96">
        <f t="shared" si="149"/>
        <v>3538.9</v>
      </c>
    </row>
    <row r="409" spans="1:10" ht="53.4" x14ac:dyDescent="0.3">
      <c r="A409" s="1"/>
      <c r="B409" s="25"/>
      <c r="C409" s="47" t="s">
        <v>122</v>
      </c>
      <c r="D409" s="47" t="s">
        <v>94</v>
      </c>
      <c r="E409" s="75">
        <v>420000000</v>
      </c>
      <c r="F409" s="30"/>
      <c r="G409" s="46" t="s">
        <v>230</v>
      </c>
      <c r="H409" s="93">
        <f>H410+H419</f>
        <v>3838.9</v>
      </c>
      <c r="I409" s="93">
        <f t="shared" ref="I409:J409" si="150">I410+I419</f>
        <v>3538.9</v>
      </c>
      <c r="J409" s="93">
        <f t="shared" si="150"/>
        <v>3538.9</v>
      </c>
    </row>
    <row r="410" spans="1:10" ht="117" customHeight="1" x14ac:dyDescent="0.25">
      <c r="A410" s="1"/>
      <c r="B410" s="25"/>
      <c r="C410" s="16" t="s">
        <v>122</v>
      </c>
      <c r="D410" s="16" t="s">
        <v>94</v>
      </c>
      <c r="E410" s="74">
        <v>420100000</v>
      </c>
      <c r="F410" s="16"/>
      <c r="G410" s="97" t="s">
        <v>476</v>
      </c>
      <c r="H410" s="41">
        <f>H411+H413+H415+H417</f>
        <v>2826.8</v>
      </c>
      <c r="I410" s="41">
        <f t="shared" ref="I410:J410" si="151">I411+I413+I415+I417</f>
        <v>2526.8000000000002</v>
      </c>
      <c r="J410" s="41">
        <f t="shared" si="151"/>
        <v>2526.8000000000002</v>
      </c>
    </row>
    <row r="411" spans="1:10" ht="52.8" x14ac:dyDescent="0.25">
      <c r="A411" s="1"/>
      <c r="B411" s="25"/>
      <c r="C411" s="16" t="s">
        <v>122</v>
      </c>
      <c r="D411" s="16" t="s">
        <v>94</v>
      </c>
      <c r="E411" s="74" t="s">
        <v>477</v>
      </c>
      <c r="F411" s="16"/>
      <c r="G411" s="98" t="s">
        <v>351</v>
      </c>
      <c r="H411" s="41">
        <f>H412</f>
        <v>600</v>
      </c>
      <c r="I411" s="41">
        <f t="shared" ref="I411:J411" si="152">I412</f>
        <v>300</v>
      </c>
      <c r="J411" s="41">
        <f t="shared" si="152"/>
        <v>300</v>
      </c>
    </row>
    <row r="412" spans="1:10" ht="79.2" x14ac:dyDescent="0.25">
      <c r="A412" s="1"/>
      <c r="B412" s="25"/>
      <c r="C412" s="16" t="s">
        <v>122</v>
      </c>
      <c r="D412" s="16" t="s">
        <v>94</v>
      </c>
      <c r="E412" s="74" t="s">
        <v>477</v>
      </c>
      <c r="F412" s="16" t="s">
        <v>19</v>
      </c>
      <c r="G412" s="99" t="s">
        <v>359</v>
      </c>
      <c r="H412" s="41">
        <v>600</v>
      </c>
      <c r="I412" s="41">
        <v>300</v>
      </c>
      <c r="J412" s="41">
        <v>300</v>
      </c>
    </row>
    <row r="413" spans="1:10" ht="66" x14ac:dyDescent="0.25">
      <c r="A413" s="1"/>
      <c r="B413" s="25"/>
      <c r="C413" s="16" t="s">
        <v>122</v>
      </c>
      <c r="D413" s="16" t="s">
        <v>94</v>
      </c>
      <c r="E413" s="74">
        <v>420123230</v>
      </c>
      <c r="F413" s="16"/>
      <c r="G413" s="166" t="s">
        <v>674</v>
      </c>
      <c r="H413" s="41">
        <f>H414</f>
        <v>1200</v>
      </c>
      <c r="I413" s="41">
        <f t="shared" ref="I413:J413" si="153">I414</f>
        <v>1300</v>
      </c>
      <c r="J413" s="41">
        <f t="shared" si="153"/>
        <v>1300</v>
      </c>
    </row>
    <row r="414" spans="1:10" ht="39.6" x14ac:dyDescent="0.25">
      <c r="A414" s="1"/>
      <c r="B414" s="25"/>
      <c r="C414" s="16" t="s">
        <v>122</v>
      </c>
      <c r="D414" s="16" t="s">
        <v>94</v>
      </c>
      <c r="E414" s="74">
        <v>420123230</v>
      </c>
      <c r="F414" s="82" t="s">
        <v>209</v>
      </c>
      <c r="G414" s="98" t="s">
        <v>210</v>
      </c>
      <c r="H414" s="41">
        <v>1200</v>
      </c>
      <c r="I414" s="41">
        <v>1300</v>
      </c>
      <c r="J414" s="41">
        <v>1300</v>
      </c>
    </row>
    <row r="415" spans="1:10" ht="39.6" x14ac:dyDescent="0.25">
      <c r="A415" s="1"/>
      <c r="B415" s="25"/>
      <c r="C415" s="16" t="s">
        <v>122</v>
      </c>
      <c r="D415" s="16" t="s">
        <v>94</v>
      </c>
      <c r="E415" s="74">
        <v>420110320</v>
      </c>
      <c r="F415" s="1"/>
      <c r="G415" s="134" t="s">
        <v>478</v>
      </c>
      <c r="H415" s="41">
        <f>H416</f>
        <v>926.8</v>
      </c>
      <c r="I415" s="41">
        <f t="shared" ref="I415:J415" si="154">I416</f>
        <v>926.8</v>
      </c>
      <c r="J415" s="41">
        <f t="shared" si="154"/>
        <v>926.8</v>
      </c>
    </row>
    <row r="416" spans="1:10" ht="79.2" x14ac:dyDescent="0.25">
      <c r="A416" s="1"/>
      <c r="B416" s="25"/>
      <c r="C416" s="16" t="s">
        <v>122</v>
      </c>
      <c r="D416" s="16" t="s">
        <v>94</v>
      </c>
      <c r="E416" s="74">
        <v>420110320</v>
      </c>
      <c r="F416" s="16" t="s">
        <v>19</v>
      </c>
      <c r="G416" s="99" t="s">
        <v>359</v>
      </c>
      <c r="H416" s="41">
        <v>926.8</v>
      </c>
      <c r="I416" s="41">
        <v>926.8</v>
      </c>
      <c r="J416" s="41">
        <v>926.8</v>
      </c>
    </row>
    <row r="417" spans="1:10" ht="39.6" x14ac:dyDescent="0.25">
      <c r="A417" s="1"/>
      <c r="B417" s="25"/>
      <c r="C417" s="16" t="s">
        <v>122</v>
      </c>
      <c r="D417" s="16" t="s">
        <v>94</v>
      </c>
      <c r="E417" s="74" t="s">
        <v>479</v>
      </c>
      <c r="F417" s="16"/>
      <c r="G417" s="99" t="s">
        <v>480</v>
      </c>
      <c r="H417" s="41">
        <f>H418</f>
        <v>100</v>
      </c>
      <c r="I417" s="41">
        <f t="shared" ref="I417:J417" si="155">I418</f>
        <v>0</v>
      </c>
      <c r="J417" s="41">
        <f t="shared" si="155"/>
        <v>0</v>
      </c>
    </row>
    <row r="418" spans="1:10" ht="79.2" x14ac:dyDescent="0.25">
      <c r="A418" s="1"/>
      <c r="B418" s="25"/>
      <c r="C418" s="16" t="s">
        <v>122</v>
      </c>
      <c r="D418" s="16" t="s">
        <v>94</v>
      </c>
      <c r="E418" s="74" t="s">
        <v>479</v>
      </c>
      <c r="F418" s="16" t="s">
        <v>19</v>
      </c>
      <c r="G418" s="99" t="s">
        <v>359</v>
      </c>
      <c r="H418" s="41">
        <v>100</v>
      </c>
      <c r="I418" s="41">
        <v>0</v>
      </c>
      <c r="J418" s="41">
        <v>0</v>
      </c>
    </row>
    <row r="419" spans="1:10" ht="132" x14ac:dyDescent="0.25">
      <c r="A419" s="1"/>
      <c r="B419" s="25"/>
      <c r="C419" s="16" t="s">
        <v>122</v>
      </c>
      <c r="D419" s="16" t="s">
        <v>94</v>
      </c>
      <c r="E419" s="74">
        <v>420200000</v>
      </c>
      <c r="F419" s="16"/>
      <c r="G419" s="97" t="s">
        <v>673</v>
      </c>
      <c r="H419" s="41">
        <f>H420+H422</f>
        <v>1012.0999999999999</v>
      </c>
      <c r="I419" s="41">
        <f t="shared" ref="I419:J419" si="156">I420+I422</f>
        <v>1012.0999999999999</v>
      </c>
      <c r="J419" s="41">
        <f t="shared" si="156"/>
        <v>1012.0999999999999</v>
      </c>
    </row>
    <row r="420" spans="1:10" ht="68.25" customHeight="1" x14ac:dyDescent="0.3">
      <c r="A420" s="1"/>
      <c r="B420" s="25"/>
      <c r="C420" s="16" t="s">
        <v>122</v>
      </c>
      <c r="D420" s="16" t="s">
        <v>94</v>
      </c>
      <c r="E420" s="74">
        <v>420223235</v>
      </c>
      <c r="F420" s="30"/>
      <c r="G420" s="98" t="s">
        <v>672</v>
      </c>
      <c r="H420" s="41">
        <f>H421</f>
        <v>575.29999999999995</v>
      </c>
      <c r="I420" s="41">
        <f>I421</f>
        <v>575.29999999999995</v>
      </c>
      <c r="J420" s="41">
        <f>J421</f>
        <v>575.29999999999995</v>
      </c>
    </row>
    <row r="421" spans="1:10" ht="39.6" x14ac:dyDescent="0.25">
      <c r="A421" s="1"/>
      <c r="B421" s="25"/>
      <c r="C421" s="16" t="s">
        <v>122</v>
      </c>
      <c r="D421" s="16" t="s">
        <v>94</v>
      </c>
      <c r="E421" s="74">
        <v>420223235</v>
      </c>
      <c r="F421" s="82" t="s">
        <v>209</v>
      </c>
      <c r="G421" s="98" t="s">
        <v>210</v>
      </c>
      <c r="H421" s="41">
        <v>575.29999999999995</v>
      </c>
      <c r="I421" s="41">
        <v>575.29999999999995</v>
      </c>
      <c r="J421" s="41">
        <v>575.29999999999995</v>
      </c>
    </row>
    <row r="422" spans="1:10" ht="66" x14ac:dyDescent="0.25">
      <c r="A422" s="1"/>
      <c r="B422" s="25"/>
      <c r="C422" s="16" t="s">
        <v>122</v>
      </c>
      <c r="D422" s="16" t="s">
        <v>94</v>
      </c>
      <c r="E422" s="74">
        <v>420223240</v>
      </c>
      <c r="F422" s="82"/>
      <c r="G422" s="98" t="s">
        <v>671</v>
      </c>
      <c r="H422" s="41">
        <f>H423</f>
        <v>436.8</v>
      </c>
      <c r="I422" s="41">
        <f t="shared" ref="I422:J422" si="157">I423</f>
        <v>436.8</v>
      </c>
      <c r="J422" s="41">
        <f t="shared" si="157"/>
        <v>436.8</v>
      </c>
    </row>
    <row r="423" spans="1:10" ht="39.6" x14ac:dyDescent="0.25">
      <c r="A423" s="1"/>
      <c r="B423" s="25"/>
      <c r="C423" s="16" t="s">
        <v>122</v>
      </c>
      <c r="D423" s="16" t="s">
        <v>94</v>
      </c>
      <c r="E423" s="74">
        <v>420223240</v>
      </c>
      <c r="F423" s="82" t="s">
        <v>209</v>
      </c>
      <c r="G423" s="98" t="s">
        <v>210</v>
      </c>
      <c r="H423" s="41">
        <v>436.8</v>
      </c>
      <c r="I423" s="41">
        <v>436.8</v>
      </c>
      <c r="J423" s="41">
        <v>436.8</v>
      </c>
    </row>
    <row r="424" spans="1:10" s="8" customFormat="1" ht="69.599999999999994" x14ac:dyDescent="0.3">
      <c r="A424" s="3">
        <v>4</v>
      </c>
      <c r="B424" s="91">
        <v>929</v>
      </c>
      <c r="C424" s="13"/>
      <c r="D424" s="13"/>
      <c r="E424" s="13"/>
      <c r="F424" s="13"/>
      <c r="G424" s="14" t="s">
        <v>205</v>
      </c>
      <c r="H424" s="59">
        <f>H425+H544</f>
        <v>678711.3</v>
      </c>
      <c r="I424" s="59">
        <f>I425+I544</f>
        <v>653177.19999999995</v>
      </c>
      <c r="J424" s="59">
        <f>J425+J544</f>
        <v>657636.9</v>
      </c>
    </row>
    <row r="425" spans="1:10" ht="15.6" x14ac:dyDescent="0.3">
      <c r="A425" s="3"/>
      <c r="B425" s="91"/>
      <c r="C425" s="4" t="s">
        <v>104</v>
      </c>
      <c r="D425" s="3"/>
      <c r="E425" s="3"/>
      <c r="F425" s="3"/>
      <c r="G425" s="49" t="s">
        <v>105</v>
      </c>
      <c r="H425" s="59">
        <f>H426+H437+H479+H503+H509</f>
        <v>664668</v>
      </c>
      <c r="I425" s="59">
        <f>I426+I437+I479+I503+I509</f>
        <v>639133.89999999991</v>
      </c>
      <c r="J425" s="59">
        <f>J426+J437+J479+J503+J509</f>
        <v>643593.6</v>
      </c>
    </row>
    <row r="426" spans="1:10" s="37" customFormat="1" ht="14.4" x14ac:dyDescent="0.3">
      <c r="A426" s="27"/>
      <c r="B426" s="70"/>
      <c r="C426" s="35" t="s">
        <v>104</v>
      </c>
      <c r="D426" s="35" t="s">
        <v>88</v>
      </c>
      <c r="E426" s="35"/>
      <c r="F426" s="35"/>
      <c r="G426" s="45" t="s">
        <v>107</v>
      </c>
      <c r="H426" s="58">
        <f>H427</f>
        <v>167361.60000000001</v>
      </c>
      <c r="I426" s="58">
        <f t="shared" ref="I426:J426" si="158">I427</f>
        <v>167221.6</v>
      </c>
      <c r="J426" s="58">
        <f t="shared" si="158"/>
        <v>167221.6</v>
      </c>
    </row>
    <row r="427" spans="1:10" s="37" customFormat="1" ht="79.8" x14ac:dyDescent="0.3">
      <c r="A427" s="27"/>
      <c r="B427" s="70"/>
      <c r="C427" s="16" t="s">
        <v>104</v>
      </c>
      <c r="D427" s="16" t="s">
        <v>88</v>
      </c>
      <c r="E427" s="21" t="s">
        <v>73</v>
      </c>
      <c r="F427" s="35"/>
      <c r="G427" s="64" t="s">
        <v>577</v>
      </c>
      <c r="H427" s="62">
        <f t="shared" ref="H427:J427" si="159">H428</f>
        <v>167361.60000000001</v>
      </c>
      <c r="I427" s="62">
        <f t="shared" si="159"/>
        <v>167221.6</v>
      </c>
      <c r="J427" s="62">
        <f t="shared" si="159"/>
        <v>167221.6</v>
      </c>
    </row>
    <row r="428" spans="1:10" s="37" customFormat="1" ht="27" x14ac:dyDescent="0.3">
      <c r="A428" s="27"/>
      <c r="B428" s="70"/>
      <c r="C428" s="16" t="s">
        <v>104</v>
      </c>
      <c r="D428" s="16" t="s">
        <v>88</v>
      </c>
      <c r="E428" s="52" t="s">
        <v>74</v>
      </c>
      <c r="F428" s="35"/>
      <c r="G428" s="46" t="s">
        <v>388</v>
      </c>
      <c r="H428" s="94">
        <f>H429+H434</f>
        <v>167361.60000000001</v>
      </c>
      <c r="I428" s="94">
        <f t="shared" ref="I428:J428" si="160">I429+I434</f>
        <v>167221.6</v>
      </c>
      <c r="J428" s="94">
        <f t="shared" si="160"/>
        <v>167221.6</v>
      </c>
    </row>
    <row r="429" spans="1:10" s="37" customFormat="1" ht="53.4" x14ac:dyDescent="0.3">
      <c r="A429" s="27"/>
      <c r="B429" s="70"/>
      <c r="C429" s="56" t="s">
        <v>104</v>
      </c>
      <c r="D429" s="56" t="s">
        <v>88</v>
      </c>
      <c r="E429" s="21" t="s">
        <v>331</v>
      </c>
      <c r="F429" s="35"/>
      <c r="G429" s="97" t="s">
        <v>389</v>
      </c>
      <c r="H429" s="94">
        <f>H430+H432</f>
        <v>167218.70000000001</v>
      </c>
      <c r="I429" s="94">
        <f>I430+I432</f>
        <v>167221.6</v>
      </c>
      <c r="J429" s="94">
        <f>J430+J432</f>
        <v>167221.6</v>
      </c>
    </row>
    <row r="430" spans="1:10" s="37" customFormat="1" ht="54" customHeight="1" x14ac:dyDescent="0.3">
      <c r="A430" s="27"/>
      <c r="B430" s="70"/>
      <c r="C430" s="56" t="s">
        <v>104</v>
      </c>
      <c r="D430" s="56" t="s">
        <v>88</v>
      </c>
      <c r="E430" s="21" t="s">
        <v>379</v>
      </c>
      <c r="F430" s="21"/>
      <c r="G430" s="98" t="s">
        <v>378</v>
      </c>
      <c r="H430" s="94">
        <f>H431</f>
        <v>94397.6</v>
      </c>
      <c r="I430" s="94">
        <f t="shared" ref="I430:J430" si="161">I431</f>
        <v>94400.5</v>
      </c>
      <c r="J430" s="94">
        <f t="shared" si="161"/>
        <v>94400.5</v>
      </c>
    </row>
    <row r="431" spans="1:10" s="37" customFormat="1" ht="14.4" x14ac:dyDescent="0.3">
      <c r="A431" s="27"/>
      <c r="B431" s="70"/>
      <c r="C431" s="56" t="s">
        <v>104</v>
      </c>
      <c r="D431" s="56" t="s">
        <v>88</v>
      </c>
      <c r="E431" s="21" t="s">
        <v>379</v>
      </c>
      <c r="F431" s="21" t="s">
        <v>223</v>
      </c>
      <c r="G431" s="98" t="s">
        <v>222</v>
      </c>
      <c r="H431" s="1">
        <v>94397.6</v>
      </c>
      <c r="I431" s="1">
        <v>94400.5</v>
      </c>
      <c r="J431" s="1">
        <v>94400.5</v>
      </c>
    </row>
    <row r="432" spans="1:10" s="37" customFormat="1" ht="79.2" x14ac:dyDescent="0.3">
      <c r="A432" s="27"/>
      <c r="B432" s="70"/>
      <c r="C432" s="56" t="s">
        <v>104</v>
      </c>
      <c r="D432" s="56" t="s">
        <v>88</v>
      </c>
      <c r="E432" s="131" t="s">
        <v>381</v>
      </c>
      <c r="F432" s="21"/>
      <c r="G432" s="98" t="s">
        <v>380</v>
      </c>
      <c r="H432" s="94">
        <f>H433</f>
        <v>72821.100000000006</v>
      </c>
      <c r="I432" s="94">
        <f t="shared" ref="I432:J432" si="162">I433</f>
        <v>72821.100000000006</v>
      </c>
      <c r="J432" s="94">
        <f t="shared" si="162"/>
        <v>72821.100000000006</v>
      </c>
    </row>
    <row r="433" spans="1:10" s="37" customFormat="1" ht="14.4" x14ac:dyDescent="0.3">
      <c r="A433" s="27"/>
      <c r="B433" s="70"/>
      <c r="C433" s="56" t="s">
        <v>104</v>
      </c>
      <c r="D433" s="56" t="s">
        <v>88</v>
      </c>
      <c r="E433" s="131" t="s">
        <v>381</v>
      </c>
      <c r="F433" s="21" t="s">
        <v>223</v>
      </c>
      <c r="G433" s="98" t="s">
        <v>222</v>
      </c>
      <c r="H433" s="94">
        <v>72821.100000000006</v>
      </c>
      <c r="I433" s="94">
        <v>72821.100000000006</v>
      </c>
      <c r="J433" s="94">
        <v>72821.100000000006</v>
      </c>
    </row>
    <row r="434" spans="1:10" s="37" customFormat="1" ht="40.200000000000003" x14ac:dyDescent="0.3">
      <c r="A434" s="27"/>
      <c r="B434" s="70"/>
      <c r="C434" s="56" t="s">
        <v>104</v>
      </c>
      <c r="D434" s="56" t="s">
        <v>88</v>
      </c>
      <c r="E434" s="21" t="s">
        <v>280</v>
      </c>
      <c r="F434" s="35"/>
      <c r="G434" s="97" t="s">
        <v>382</v>
      </c>
      <c r="H434" s="94">
        <f>H435</f>
        <v>142.9</v>
      </c>
      <c r="I434" s="94">
        <f t="shared" ref="I434:J434" si="163">I435</f>
        <v>0</v>
      </c>
      <c r="J434" s="94">
        <f t="shared" si="163"/>
        <v>0</v>
      </c>
    </row>
    <row r="435" spans="1:10" s="37" customFormat="1" ht="53.4" x14ac:dyDescent="0.3">
      <c r="A435" s="27"/>
      <c r="B435" s="70"/>
      <c r="C435" s="56" t="s">
        <v>104</v>
      </c>
      <c r="D435" s="56" t="s">
        <v>88</v>
      </c>
      <c r="E435" s="21" t="s">
        <v>384</v>
      </c>
      <c r="F435" s="57"/>
      <c r="G435" s="97" t="s">
        <v>383</v>
      </c>
      <c r="H435" s="94">
        <f>H436</f>
        <v>142.9</v>
      </c>
      <c r="I435" s="94">
        <f t="shared" ref="I435:J435" si="164">I436</f>
        <v>0</v>
      </c>
      <c r="J435" s="94">
        <f t="shared" si="164"/>
        <v>0</v>
      </c>
    </row>
    <row r="436" spans="1:10" s="37" customFormat="1" ht="14.4" x14ac:dyDescent="0.3">
      <c r="A436" s="27"/>
      <c r="B436" s="70"/>
      <c r="C436" s="56" t="s">
        <v>104</v>
      </c>
      <c r="D436" s="56" t="s">
        <v>88</v>
      </c>
      <c r="E436" s="21" t="s">
        <v>384</v>
      </c>
      <c r="F436" s="21" t="s">
        <v>223</v>
      </c>
      <c r="G436" s="98" t="s">
        <v>222</v>
      </c>
      <c r="H436" s="94">
        <f>120+22.9</f>
        <v>142.9</v>
      </c>
      <c r="I436" s="94">
        <v>0</v>
      </c>
      <c r="J436" s="94">
        <v>0</v>
      </c>
    </row>
    <row r="437" spans="1:10" s="37" customFormat="1" ht="14.4" x14ac:dyDescent="0.3">
      <c r="A437" s="27"/>
      <c r="B437" s="70"/>
      <c r="C437" s="35" t="s">
        <v>104</v>
      </c>
      <c r="D437" s="35" t="s">
        <v>89</v>
      </c>
      <c r="E437" s="35"/>
      <c r="F437" s="35"/>
      <c r="G437" s="45" t="s">
        <v>108</v>
      </c>
      <c r="H437" s="42">
        <f>H438+H476</f>
        <v>430351.60000000003</v>
      </c>
      <c r="I437" s="42">
        <f>I438+I476</f>
        <v>405157.5</v>
      </c>
      <c r="J437" s="42">
        <f>J438+J476</f>
        <v>409617.2</v>
      </c>
    </row>
    <row r="438" spans="1:10" s="37" customFormat="1" ht="79.8" x14ac:dyDescent="0.3">
      <c r="A438" s="27"/>
      <c r="B438" s="70"/>
      <c r="C438" s="16" t="s">
        <v>104</v>
      </c>
      <c r="D438" s="16" t="s">
        <v>89</v>
      </c>
      <c r="E438" s="21" t="s">
        <v>73</v>
      </c>
      <c r="F438" s="35"/>
      <c r="G438" s="64" t="s">
        <v>577</v>
      </c>
      <c r="H438" s="65">
        <f>H439</f>
        <v>430001.60000000003</v>
      </c>
      <c r="I438" s="65">
        <f t="shared" ref="I438:J438" si="165">I439</f>
        <v>405157.5</v>
      </c>
      <c r="J438" s="65">
        <f t="shared" si="165"/>
        <v>409617.2</v>
      </c>
    </row>
    <row r="439" spans="1:10" s="37" customFormat="1" ht="39.75" customHeight="1" x14ac:dyDescent="0.3">
      <c r="A439" s="27"/>
      <c r="B439" s="70"/>
      <c r="C439" s="47" t="s">
        <v>104</v>
      </c>
      <c r="D439" s="47" t="s">
        <v>89</v>
      </c>
      <c r="E439" s="52" t="s">
        <v>75</v>
      </c>
      <c r="F439" s="21"/>
      <c r="G439" s="46" t="s">
        <v>565</v>
      </c>
      <c r="H439" s="94">
        <f>H440+H447+H458+H465+H470+H473</f>
        <v>430001.60000000003</v>
      </c>
      <c r="I439" s="94">
        <f>I440+I447+I458+I465+I470+I473</f>
        <v>405157.5</v>
      </c>
      <c r="J439" s="94">
        <f>J440+J447+J458+J465+J470+J473</f>
        <v>409617.2</v>
      </c>
    </row>
    <row r="440" spans="1:10" s="37" customFormat="1" ht="65.25" customHeight="1" x14ac:dyDescent="0.3">
      <c r="A440" s="27"/>
      <c r="B440" s="70"/>
      <c r="C440" s="56" t="s">
        <v>104</v>
      </c>
      <c r="D440" s="90" t="s">
        <v>89</v>
      </c>
      <c r="E440" s="21" t="s">
        <v>285</v>
      </c>
      <c r="F440" s="35"/>
      <c r="G440" s="97" t="s">
        <v>390</v>
      </c>
      <c r="H440" s="94">
        <f>H441+H443+H445</f>
        <v>356972.70000000007</v>
      </c>
      <c r="I440" s="94">
        <f>I441+I443+I445</f>
        <v>357026.60000000003</v>
      </c>
      <c r="J440" s="94">
        <f t="shared" ref="J440" si="166">J441+J443+J445</f>
        <v>357026.60000000003</v>
      </c>
    </row>
    <row r="441" spans="1:10" s="37" customFormat="1" ht="79.2" x14ac:dyDescent="0.3">
      <c r="A441" s="27"/>
      <c r="B441" s="70"/>
      <c r="C441" s="56" t="s">
        <v>104</v>
      </c>
      <c r="D441" s="90" t="s">
        <v>89</v>
      </c>
      <c r="E441" s="82" t="s">
        <v>392</v>
      </c>
      <c r="F441" s="82"/>
      <c r="G441" s="98" t="s">
        <v>391</v>
      </c>
      <c r="H441" s="94">
        <f>H442</f>
        <v>250542.2</v>
      </c>
      <c r="I441" s="94">
        <f>I442</f>
        <v>250596.1</v>
      </c>
      <c r="J441" s="94">
        <f>J442</f>
        <v>250596.1</v>
      </c>
    </row>
    <row r="442" spans="1:10" s="37" customFormat="1" ht="14.4" x14ac:dyDescent="0.3">
      <c r="A442" s="27"/>
      <c r="B442" s="70"/>
      <c r="C442" s="56" t="s">
        <v>104</v>
      </c>
      <c r="D442" s="90" t="s">
        <v>89</v>
      </c>
      <c r="E442" s="57" t="s">
        <v>392</v>
      </c>
      <c r="F442" s="21" t="s">
        <v>223</v>
      </c>
      <c r="G442" s="98" t="s">
        <v>222</v>
      </c>
      <c r="H442" s="39">
        <v>250542.2</v>
      </c>
      <c r="I442" s="39">
        <v>250596.1</v>
      </c>
      <c r="J442" s="39">
        <v>250596.1</v>
      </c>
    </row>
    <row r="443" spans="1:10" s="37" customFormat="1" ht="66" x14ac:dyDescent="0.3">
      <c r="A443" s="27"/>
      <c r="B443" s="70"/>
      <c r="C443" s="16" t="s">
        <v>104</v>
      </c>
      <c r="D443" s="16" t="s">
        <v>89</v>
      </c>
      <c r="E443" s="57" t="s">
        <v>393</v>
      </c>
      <c r="F443" s="21"/>
      <c r="G443" s="98" t="s">
        <v>284</v>
      </c>
      <c r="H443" s="94">
        <f>H444</f>
        <v>90572.1</v>
      </c>
      <c r="I443" s="94">
        <f>I444</f>
        <v>90572.1</v>
      </c>
      <c r="J443" s="94">
        <f>J444</f>
        <v>90572.1</v>
      </c>
    </row>
    <row r="444" spans="1:10" s="37" customFormat="1" ht="14.4" x14ac:dyDescent="0.3">
      <c r="A444" s="27"/>
      <c r="B444" s="70"/>
      <c r="C444" s="56" t="s">
        <v>104</v>
      </c>
      <c r="D444" s="90" t="s">
        <v>89</v>
      </c>
      <c r="E444" s="57" t="s">
        <v>393</v>
      </c>
      <c r="F444" s="21" t="s">
        <v>223</v>
      </c>
      <c r="G444" s="98" t="s">
        <v>222</v>
      </c>
      <c r="H444" s="94">
        <v>90572.1</v>
      </c>
      <c r="I444" s="94">
        <v>90572.1</v>
      </c>
      <c r="J444" s="94">
        <v>90572.1</v>
      </c>
    </row>
    <row r="445" spans="1:10" s="37" customFormat="1" ht="66" x14ac:dyDescent="0.3">
      <c r="A445" s="27"/>
      <c r="B445" s="70"/>
      <c r="C445" s="56" t="s">
        <v>104</v>
      </c>
      <c r="D445" s="90" t="s">
        <v>89</v>
      </c>
      <c r="E445" s="57" t="s">
        <v>395</v>
      </c>
      <c r="F445" s="21"/>
      <c r="G445" s="98" t="s">
        <v>394</v>
      </c>
      <c r="H445" s="94">
        <f>H446</f>
        <v>15858.4</v>
      </c>
      <c r="I445" s="94">
        <f>I446</f>
        <v>15858.4</v>
      </c>
      <c r="J445" s="94">
        <f>J446</f>
        <v>15858.4</v>
      </c>
    </row>
    <row r="446" spans="1:10" s="37" customFormat="1" ht="14.4" x14ac:dyDescent="0.3">
      <c r="A446" s="27"/>
      <c r="B446" s="70"/>
      <c r="C446" s="16" t="s">
        <v>104</v>
      </c>
      <c r="D446" s="16" t="s">
        <v>89</v>
      </c>
      <c r="E446" s="21" t="s">
        <v>395</v>
      </c>
      <c r="F446" s="21" t="s">
        <v>223</v>
      </c>
      <c r="G446" s="98" t="s">
        <v>222</v>
      </c>
      <c r="H446" s="1">
        <v>15858.4</v>
      </c>
      <c r="I446" s="1">
        <v>15858.4</v>
      </c>
      <c r="J446" s="1">
        <v>15858.4</v>
      </c>
    </row>
    <row r="447" spans="1:10" s="37" customFormat="1" ht="40.200000000000003" x14ac:dyDescent="0.3">
      <c r="A447" s="27"/>
      <c r="B447" s="70"/>
      <c r="C447" s="16" t="s">
        <v>104</v>
      </c>
      <c r="D447" s="16" t="s">
        <v>89</v>
      </c>
      <c r="E447" s="21" t="s">
        <v>397</v>
      </c>
      <c r="F447" s="82"/>
      <c r="G447" s="97" t="s">
        <v>396</v>
      </c>
      <c r="H447" s="94">
        <f>H448+H450+H452+H454+H456</f>
        <v>19011.699999999997</v>
      </c>
      <c r="I447" s="94">
        <f t="shared" ref="I447:J447" si="167">I448+I450+I452+I454+I456</f>
        <v>0</v>
      </c>
      <c r="J447" s="94">
        <f t="shared" si="167"/>
        <v>0</v>
      </c>
    </row>
    <row r="448" spans="1:10" s="37" customFormat="1" ht="66.599999999999994" x14ac:dyDescent="0.3">
      <c r="A448" s="27"/>
      <c r="B448" s="70"/>
      <c r="C448" s="56" t="s">
        <v>104</v>
      </c>
      <c r="D448" s="228" t="s">
        <v>89</v>
      </c>
      <c r="E448" s="21" t="s">
        <v>778</v>
      </c>
      <c r="F448" s="35"/>
      <c r="G448" s="197" t="s">
        <v>779</v>
      </c>
      <c r="H448" s="1">
        <f>H449</f>
        <v>6352.2</v>
      </c>
      <c r="I448" s="1">
        <f t="shared" ref="I448:J448" si="168">I449</f>
        <v>0</v>
      </c>
      <c r="J448" s="1">
        <f t="shared" si="168"/>
        <v>0</v>
      </c>
    </row>
    <row r="449" spans="1:10" s="37" customFormat="1" ht="14.4" x14ac:dyDescent="0.3">
      <c r="A449" s="27"/>
      <c r="B449" s="70"/>
      <c r="C449" s="56" t="s">
        <v>104</v>
      </c>
      <c r="D449" s="228" t="s">
        <v>89</v>
      </c>
      <c r="E449" s="21" t="s">
        <v>778</v>
      </c>
      <c r="F449" s="21" t="s">
        <v>223</v>
      </c>
      <c r="G449" s="181" t="s">
        <v>222</v>
      </c>
      <c r="H449" s="1">
        <v>6352.2</v>
      </c>
      <c r="I449" s="1">
        <v>0</v>
      </c>
      <c r="J449" s="1">
        <v>0</v>
      </c>
    </row>
    <row r="450" spans="1:10" s="37" customFormat="1" ht="52.8" x14ac:dyDescent="0.3">
      <c r="A450" s="27"/>
      <c r="B450" s="70"/>
      <c r="C450" s="16" t="s">
        <v>104</v>
      </c>
      <c r="D450" s="16" t="s">
        <v>89</v>
      </c>
      <c r="E450" s="57" t="s">
        <v>398</v>
      </c>
      <c r="F450" s="21"/>
      <c r="G450" s="98" t="s">
        <v>399</v>
      </c>
      <c r="H450" s="94">
        <f>H451</f>
        <v>454</v>
      </c>
      <c r="I450" s="94">
        <f>I451</f>
        <v>0</v>
      </c>
      <c r="J450" s="94">
        <f>J451</f>
        <v>0</v>
      </c>
    </row>
    <row r="451" spans="1:10" s="37" customFormat="1" ht="14.4" x14ac:dyDescent="0.3">
      <c r="A451" s="27"/>
      <c r="B451" s="70"/>
      <c r="C451" s="16" t="s">
        <v>104</v>
      </c>
      <c r="D451" s="16" t="s">
        <v>89</v>
      </c>
      <c r="E451" s="57" t="s">
        <v>398</v>
      </c>
      <c r="F451" s="21" t="s">
        <v>223</v>
      </c>
      <c r="G451" s="98" t="s">
        <v>222</v>
      </c>
      <c r="H451" s="94">
        <v>454</v>
      </c>
      <c r="I451" s="94">
        <v>0</v>
      </c>
      <c r="J451" s="94">
        <v>0</v>
      </c>
    </row>
    <row r="452" spans="1:10" s="37" customFormat="1" ht="66.599999999999994" x14ac:dyDescent="0.3">
      <c r="A452" s="27"/>
      <c r="B452" s="70"/>
      <c r="C452" s="16" t="s">
        <v>104</v>
      </c>
      <c r="D452" s="16" t="s">
        <v>89</v>
      </c>
      <c r="E452" s="57" t="s">
        <v>400</v>
      </c>
      <c r="F452" s="57"/>
      <c r="G452" s="124" t="s">
        <v>401</v>
      </c>
      <c r="H452" s="94">
        <f>H453</f>
        <v>864.7</v>
      </c>
      <c r="I452" s="94">
        <f>I453</f>
        <v>0</v>
      </c>
      <c r="J452" s="94">
        <f>J453</f>
        <v>0</v>
      </c>
    </row>
    <row r="453" spans="1:10" s="37" customFormat="1" ht="14.4" x14ac:dyDescent="0.3">
      <c r="A453" s="27"/>
      <c r="B453" s="70"/>
      <c r="C453" s="16" t="s">
        <v>104</v>
      </c>
      <c r="D453" s="16" t="s">
        <v>89</v>
      </c>
      <c r="E453" s="57" t="s">
        <v>400</v>
      </c>
      <c r="F453" s="21" t="s">
        <v>223</v>
      </c>
      <c r="G453" s="98" t="s">
        <v>222</v>
      </c>
      <c r="H453" s="94">
        <v>864.7</v>
      </c>
      <c r="I453" s="94">
        <v>0</v>
      </c>
      <c r="J453" s="94">
        <v>0</v>
      </c>
    </row>
    <row r="454" spans="1:10" s="37" customFormat="1" ht="52.8" x14ac:dyDescent="0.3">
      <c r="A454" s="27"/>
      <c r="B454" s="70"/>
      <c r="C454" s="16" t="s">
        <v>104</v>
      </c>
      <c r="D454" s="16" t="s">
        <v>89</v>
      </c>
      <c r="E454" s="57" t="s">
        <v>615</v>
      </c>
      <c r="F454" s="21"/>
      <c r="G454" s="98" t="s">
        <v>616</v>
      </c>
      <c r="H454" s="94">
        <f>H455</f>
        <v>500</v>
      </c>
      <c r="I454" s="94">
        <f t="shared" ref="I454:J454" si="169">I455</f>
        <v>0</v>
      </c>
      <c r="J454" s="94">
        <f t="shared" si="169"/>
        <v>0</v>
      </c>
    </row>
    <row r="455" spans="1:10" s="37" customFormat="1" ht="14.4" x14ac:dyDescent="0.3">
      <c r="A455" s="27"/>
      <c r="B455" s="70"/>
      <c r="C455" s="16" t="s">
        <v>104</v>
      </c>
      <c r="D455" s="16" t="s">
        <v>89</v>
      </c>
      <c r="E455" s="57" t="s">
        <v>615</v>
      </c>
      <c r="F455" s="21" t="s">
        <v>223</v>
      </c>
      <c r="G455" s="98" t="s">
        <v>222</v>
      </c>
      <c r="H455" s="94">
        <v>500</v>
      </c>
      <c r="I455" s="94">
        <v>0</v>
      </c>
      <c r="J455" s="94">
        <v>0</v>
      </c>
    </row>
    <row r="456" spans="1:10" s="37" customFormat="1" ht="66" x14ac:dyDescent="0.3">
      <c r="A456" s="27"/>
      <c r="B456" s="70"/>
      <c r="C456" s="16" t="s">
        <v>104</v>
      </c>
      <c r="D456" s="16" t="s">
        <v>89</v>
      </c>
      <c r="E456" s="162" t="s">
        <v>767</v>
      </c>
      <c r="F456" s="21"/>
      <c r="G456" s="98" t="s">
        <v>768</v>
      </c>
      <c r="H456" s="94">
        <f>H457</f>
        <v>10840.8</v>
      </c>
      <c r="I456" s="94">
        <f t="shared" ref="I456:J456" si="170">I457</f>
        <v>0</v>
      </c>
      <c r="J456" s="94">
        <f t="shared" si="170"/>
        <v>0</v>
      </c>
    </row>
    <row r="457" spans="1:10" s="37" customFormat="1" ht="14.4" x14ac:dyDescent="0.3">
      <c r="A457" s="27"/>
      <c r="B457" s="70"/>
      <c r="C457" s="16" t="s">
        <v>104</v>
      </c>
      <c r="D457" s="16" t="s">
        <v>89</v>
      </c>
      <c r="E457" s="162" t="s">
        <v>767</v>
      </c>
      <c r="F457" s="21" t="s">
        <v>223</v>
      </c>
      <c r="G457" s="98" t="s">
        <v>222</v>
      </c>
      <c r="H457" s="94">
        <v>10840.8</v>
      </c>
      <c r="I457" s="94">
        <v>0</v>
      </c>
      <c r="J457" s="94">
        <v>0</v>
      </c>
    </row>
    <row r="458" spans="1:10" s="37" customFormat="1" ht="66.599999999999994" x14ac:dyDescent="0.3">
      <c r="A458" s="27"/>
      <c r="B458" s="70"/>
      <c r="C458" s="16" t="s">
        <v>104</v>
      </c>
      <c r="D458" s="16" t="s">
        <v>89</v>
      </c>
      <c r="E458" s="21" t="s">
        <v>402</v>
      </c>
      <c r="F458" s="21"/>
      <c r="G458" s="97" t="s">
        <v>404</v>
      </c>
      <c r="H458" s="94">
        <f>H459+H461+H463</f>
        <v>26803.8</v>
      </c>
      <c r="I458" s="94">
        <f t="shared" ref="I458:J458" si="171">I459+I461+I463</f>
        <v>26638.7</v>
      </c>
      <c r="J458" s="94">
        <f t="shared" si="171"/>
        <v>26563.8</v>
      </c>
    </row>
    <row r="459" spans="1:10" s="37" customFormat="1" ht="39.6" x14ac:dyDescent="0.3">
      <c r="A459" s="27"/>
      <c r="B459" s="70"/>
      <c r="C459" s="16" t="s">
        <v>104</v>
      </c>
      <c r="D459" s="16" t="s">
        <v>89</v>
      </c>
      <c r="E459" s="57" t="s">
        <v>403</v>
      </c>
      <c r="F459" s="21"/>
      <c r="G459" s="98" t="s">
        <v>305</v>
      </c>
      <c r="H459" s="94">
        <f>H460</f>
        <v>5242.3</v>
      </c>
      <c r="I459" s="94">
        <f>I460</f>
        <v>5242.3</v>
      </c>
      <c r="J459" s="94">
        <f>J460</f>
        <v>5242.3</v>
      </c>
    </row>
    <row r="460" spans="1:10" s="37" customFormat="1" ht="14.4" x14ac:dyDescent="0.3">
      <c r="A460" s="27"/>
      <c r="B460" s="70"/>
      <c r="C460" s="16" t="s">
        <v>104</v>
      </c>
      <c r="D460" s="16" t="s">
        <v>89</v>
      </c>
      <c r="E460" s="57" t="s">
        <v>403</v>
      </c>
      <c r="F460" s="21" t="s">
        <v>223</v>
      </c>
      <c r="G460" s="98" t="s">
        <v>222</v>
      </c>
      <c r="H460" s="39">
        <v>5242.3</v>
      </c>
      <c r="I460" s="39">
        <v>5242.3</v>
      </c>
      <c r="J460" s="39">
        <v>5242.3</v>
      </c>
    </row>
    <row r="461" spans="1:10" s="37" customFormat="1" ht="79.2" x14ac:dyDescent="0.3">
      <c r="A461" s="27"/>
      <c r="B461" s="70"/>
      <c r="C461" s="16" t="s">
        <v>104</v>
      </c>
      <c r="D461" s="16" t="s">
        <v>89</v>
      </c>
      <c r="E461" s="21" t="s">
        <v>405</v>
      </c>
      <c r="F461" s="21"/>
      <c r="G461" s="98" t="s">
        <v>134</v>
      </c>
      <c r="H461" s="94">
        <f>H462</f>
        <v>21321.5</v>
      </c>
      <c r="I461" s="94">
        <f>I462</f>
        <v>21321.5</v>
      </c>
      <c r="J461" s="94">
        <f>J462</f>
        <v>21321.5</v>
      </c>
    </row>
    <row r="462" spans="1:10" s="37" customFormat="1" ht="14.4" x14ac:dyDescent="0.3">
      <c r="A462" s="27"/>
      <c r="B462" s="70"/>
      <c r="C462" s="82" t="s">
        <v>104</v>
      </c>
      <c r="D462" s="16" t="s">
        <v>89</v>
      </c>
      <c r="E462" s="21" t="s">
        <v>405</v>
      </c>
      <c r="F462" s="21" t="s">
        <v>223</v>
      </c>
      <c r="G462" s="98" t="s">
        <v>222</v>
      </c>
      <c r="H462" s="94">
        <v>21321.5</v>
      </c>
      <c r="I462" s="94">
        <v>21321.5</v>
      </c>
      <c r="J462" s="94">
        <v>21321.5</v>
      </c>
    </row>
    <row r="463" spans="1:10" s="37" customFormat="1" ht="79.2" x14ac:dyDescent="0.3">
      <c r="A463" s="27"/>
      <c r="B463" s="70"/>
      <c r="C463" s="16" t="s">
        <v>104</v>
      </c>
      <c r="D463" s="16" t="s">
        <v>89</v>
      </c>
      <c r="E463" s="21" t="s">
        <v>406</v>
      </c>
      <c r="F463" s="21"/>
      <c r="G463" s="98" t="s">
        <v>575</v>
      </c>
      <c r="H463" s="94">
        <f>H464</f>
        <v>240</v>
      </c>
      <c r="I463" s="94">
        <f>I464</f>
        <v>74.900000000000006</v>
      </c>
      <c r="J463" s="94">
        <f>J464</f>
        <v>0</v>
      </c>
    </row>
    <row r="464" spans="1:10" s="37" customFormat="1" ht="14.4" x14ac:dyDescent="0.3">
      <c r="A464" s="27"/>
      <c r="B464" s="70"/>
      <c r="C464" s="16" t="s">
        <v>104</v>
      </c>
      <c r="D464" s="16" t="s">
        <v>89</v>
      </c>
      <c r="E464" s="21" t="s">
        <v>406</v>
      </c>
      <c r="F464" s="21" t="s">
        <v>223</v>
      </c>
      <c r="G464" s="98" t="s">
        <v>222</v>
      </c>
      <c r="H464" s="41">
        <v>240</v>
      </c>
      <c r="I464" s="41">
        <v>74.900000000000006</v>
      </c>
      <c r="J464" s="41">
        <v>0</v>
      </c>
    </row>
    <row r="465" spans="1:10" s="37" customFormat="1" ht="53.4" x14ac:dyDescent="0.3">
      <c r="A465" s="27"/>
      <c r="B465" s="70"/>
      <c r="C465" s="82" t="s">
        <v>104</v>
      </c>
      <c r="D465" s="82" t="s">
        <v>89</v>
      </c>
      <c r="E465" s="21" t="s">
        <v>407</v>
      </c>
      <c r="F465" s="21"/>
      <c r="G465" s="97" t="s">
        <v>408</v>
      </c>
      <c r="H465" s="41">
        <f>H466+H468</f>
        <v>24395.8</v>
      </c>
      <c r="I465" s="41">
        <f t="shared" ref="I465:J465" si="172">I466+I468</f>
        <v>18674.599999999999</v>
      </c>
      <c r="J465" s="41">
        <f t="shared" si="172"/>
        <v>23209.200000000001</v>
      </c>
    </row>
    <row r="466" spans="1:10" s="37" customFormat="1" ht="66" x14ac:dyDescent="0.3">
      <c r="A466" s="27"/>
      <c r="B466" s="70"/>
      <c r="C466" s="16" t="s">
        <v>104</v>
      </c>
      <c r="D466" s="16" t="s">
        <v>89</v>
      </c>
      <c r="E466" s="21" t="s">
        <v>652</v>
      </c>
      <c r="F466" s="82"/>
      <c r="G466" s="55" t="s">
        <v>371</v>
      </c>
      <c r="H466" s="41">
        <f>H467</f>
        <v>19143.3</v>
      </c>
      <c r="I466" s="41">
        <f t="shared" ref="I466:J466" si="173">I467</f>
        <v>18674.599999999999</v>
      </c>
      <c r="J466" s="41">
        <f t="shared" si="173"/>
        <v>18296.400000000001</v>
      </c>
    </row>
    <row r="467" spans="1:10" s="37" customFormat="1" ht="14.4" x14ac:dyDescent="0.3">
      <c r="A467" s="27"/>
      <c r="B467" s="70"/>
      <c r="C467" s="16" t="s">
        <v>104</v>
      </c>
      <c r="D467" s="16" t="s">
        <v>89</v>
      </c>
      <c r="E467" s="21" t="s">
        <v>652</v>
      </c>
      <c r="F467" s="21" t="s">
        <v>223</v>
      </c>
      <c r="G467" s="98" t="s">
        <v>222</v>
      </c>
      <c r="H467" s="39">
        <v>19143.3</v>
      </c>
      <c r="I467" s="39">
        <v>18674.599999999999</v>
      </c>
      <c r="J467" s="39">
        <v>18296.400000000001</v>
      </c>
    </row>
    <row r="468" spans="1:10" s="37" customFormat="1" ht="66" x14ac:dyDescent="0.3">
      <c r="A468" s="27"/>
      <c r="B468" s="70"/>
      <c r="C468" s="16" t="s">
        <v>104</v>
      </c>
      <c r="D468" s="16" t="s">
        <v>89</v>
      </c>
      <c r="E468" s="57" t="s">
        <v>556</v>
      </c>
      <c r="F468" s="16"/>
      <c r="G468" s="98" t="s">
        <v>557</v>
      </c>
      <c r="H468" s="41">
        <f>H469</f>
        <v>5252.5</v>
      </c>
      <c r="I468" s="41">
        <f t="shared" ref="I468:J468" si="174">I469</f>
        <v>0</v>
      </c>
      <c r="J468" s="41">
        <f t="shared" si="174"/>
        <v>4912.8</v>
      </c>
    </row>
    <row r="469" spans="1:10" s="37" customFormat="1" ht="14.4" x14ac:dyDescent="0.3">
      <c r="A469" s="27"/>
      <c r="B469" s="70"/>
      <c r="C469" s="16" t="s">
        <v>104</v>
      </c>
      <c r="D469" s="16" t="s">
        <v>89</v>
      </c>
      <c r="E469" s="57" t="s">
        <v>556</v>
      </c>
      <c r="F469" s="21" t="s">
        <v>223</v>
      </c>
      <c r="G469" s="98" t="s">
        <v>222</v>
      </c>
      <c r="H469" s="41">
        <v>5252.5</v>
      </c>
      <c r="I469" s="41">
        <v>0</v>
      </c>
      <c r="J469" s="41">
        <v>4912.8</v>
      </c>
    </row>
    <row r="470" spans="1:10" s="37" customFormat="1" ht="39.6" x14ac:dyDescent="0.3">
      <c r="A470" s="27"/>
      <c r="B470" s="70"/>
      <c r="C470" s="16" t="s">
        <v>104</v>
      </c>
      <c r="D470" s="16" t="s">
        <v>89</v>
      </c>
      <c r="E470" s="57" t="s">
        <v>617</v>
      </c>
      <c r="F470" s="21"/>
      <c r="G470" s="148" t="s">
        <v>618</v>
      </c>
      <c r="H470" s="41">
        <f>H471</f>
        <v>250</v>
      </c>
      <c r="I470" s="41">
        <f t="shared" ref="I470:J470" si="175">I471</f>
        <v>250</v>
      </c>
      <c r="J470" s="41">
        <f t="shared" si="175"/>
        <v>250</v>
      </c>
    </row>
    <row r="471" spans="1:10" s="37" customFormat="1" ht="53.4" x14ac:dyDescent="0.3">
      <c r="A471" s="27"/>
      <c r="B471" s="70"/>
      <c r="C471" s="16" t="s">
        <v>104</v>
      </c>
      <c r="D471" s="16" t="s">
        <v>89</v>
      </c>
      <c r="E471" s="57" t="s">
        <v>780</v>
      </c>
      <c r="F471" s="21"/>
      <c r="G471" s="97" t="s">
        <v>781</v>
      </c>
      <c r="H471" s="41">
        <f>H472</f>
        <v>250</v>
      </c>
      <c r="I471" s="41">
        <f t="shared" ref="I471:J471" si="176">I472</f>
        <v>250</v>
      </c>
      <c r="J471" s="41">
        <f t="shared" si="176"/>
        <v>250</v>
      </c>
    </row>
    <row r="472" spans="1:10" s="37" customFormat="1" ht="14.4" x14ac:dyDescent="0.3">
      <c r="A472" s="27"/>
      <c r="B472" s="70"/>
      <c r="C472" s="16" t="s">
        <v>104</v>
      </c>
      <c r="D472" s="16" t="s">
        <v>89</v>
      </c>
      <c r="E472" s="57" t="s">
        <v>780</v>
      </c>
      <c r="F472" s="21" t="s">
        <v>223</v>
      </c>
      <c r="G472" s="98" t="s">
        <v>222</v>
      </c>
      <c r="H472" s="41">
        <v>250</v>
      </c>
      <c r="I472" s="41">
        <v>250</v>
      </c>
      <c r="J472" s="41">
        <v>250</v>
      </c>
    </row>
    <row r="473" spans="1:10" s="37" customFormat="1" ht="52.8" x14ac:dyDescent="0.3">
      <c r="A473" s="27"/>
      <c r="B473" s="70"/>
      <c r="C473" s="56" t="s">
        <v>104</v>
      </c>
      <c r="D473" s="90" t="s">
        <v>89</v>
      </c>
      <c r="E473" s="57" t="s">
        <v>664</v>
      </c>
      <c r="F473" s="21"/>
      <c r="G473" s="98" t="s">
        <v>665</v>
      </c>
      <c r="H473" s="41">
        <f>H474</f>
        <v>2567.6</v>
      </c>
      <c r="I473" s="41">
        <f t="shared" ref="I473:J473" si="177">I474</f>
        <v>2567.6</v>
      </c>
      <c r="J473" s="41">
        <f t="shared" si="177"/>
        <v>2567.6</v>
      </c>
    </row>
    <row r="474" spans="1:10" s="37" customFormat="1" ht="66" x14ac:dyDescent="0.3">
      <c r="A474" s="27"/>
      <c r="B474" s="70"/>
      <c r="C474" s="56" t="s">
        <v>104</v>
      </c>
      <c r="D474" s="90" t="s">
        <v>89</v>
      </c>
      <c r="E474" s="57" t="s">
        <v>662</v>
      </c>
      <c r="F474" s="21"/>
      <c r="G474" s="98" t="s">
        <v>663</v>
      </c>
      <c r="H474" s="1">
        <f>H475</f>
        <v>2567.6</v>
      </c>
      <c r="I474" s="1">
        <f t="shared" ref="I474:J474" si="178">I475</f>
        <v>2567.6</v>
      </c>
      <c r="J474" s="1">
        <f t="shared" si="178"/>
        <v>2567.6</v>
      </c>
    </row>
    <row r="475" spans="1:10" s="37" customFormat="1" ht="14.4" x14ac:dyDescent="0.3">
      <c r="A475" s="27"/>
      <c r="B475" s="70"/>
      <c r="C475" s="16" t="s">
        <v>104</v>
      </c>
      <c r="D475" s="16" t="s">
        <v>89</v>
      </c>
      <c r="E475" s="57" t="s">
        <v>662</v>
      </c>
      <c r="F475" s="21" t="s">
        <v>223</v>
      </c>
      <c r="G475" s="98" t="s">
        <v>222</v>
      </c>
      <c r="H475" s="1">
        <v>2567.6</v>
      </c>
      <c r="I475" s="1">
        <v>2567.6</v>
      </c>
      <c r="J475" s="1">
        <v>2567.6</v>
      </c>
    </row>
    <row r="476" spans="1:10" s="37" customFormat="1" ht="40.200000000000003" x14ac:dyDescent="0.3">
      <c r="A476" s="27"/>
      <c r="B476" s="70"/>
      <c r="C476" s="16" t="s">
        <v>104</v>
      </c>
      <c r="D476" s="16" t="s">
        <v>89</v>
      </c>
      <c r="E476" s="82" t="s">
        <v>24</v>
      </c>
      <c r="F476" s="82"/>
      <c r="G476" s="99" t="s">
        <v>38</v>
      </c>
      <c r="H476" s="41">
        <f>H477</f>
        <v>350</v>
      </c>
      <c r="I476" s="41">
        <f t="shared" ref="I476:J476" si="179">I477</f>
        <v>0</v>
      </c>
      <c r="J476" s="41">
        <f t="shared" si="179"/>
        <v>0</v>
      </c>
    </row>
    <row r="477" spans="1:10" s="37" customFormat="1" ht="52.8" x14ac:dyDescent="0.3">
      <c r="A477" s="27"/>
      <c r="B477" s="70"/>
      <c r="C477" s="16" t="s">
        <v>104</v>
      </c>
      <c r="D477" s="16" t="s">
        <v>89</v>
      </c>
      <c r="E477" s="82" t="s">
        <v>574</v>
      </c>
      <c r="F477" s="16"/>
      <c r="G477" s="54" t="s">
        <v>572</v>
      </c>
      <c r="H477" s="41">
        <f>SUM(H478:H478)</f>
        <v>350</v>
      </c>
      <c r="I477" s="41">
        <f>SUM(I478:I478)</f>
        <v>0</v>
      </c>
      <c r="J477" s="41">
        <f>SUM(J478:J478)</f>
        <v>0</v>
      </c>
    </row>
    <row r="478" spans="1:10" s="37" customFormat="1" ht="14.4" x14ac:dyDescent="0.3">
      <c r="A478" s="27"/>
      <c r="B478" s="70"/>
      <c r="C478" s="16" t="s">
        <v>104</v>
      </c>
      <c r="D478" s="16" t="s">
        <v>89</v>
      </c>
      <c r="E478" s="82" t="s">
        <v>574</v>
      </c>
      <c r="F478" s="21" t="s">
        <v>223</v>
      </c>
      <c r="G478" s="98" t="s">
        <v>222</v>
      </c>
      <c r="H478" s="39">
        <v>350</v>
      </c>
      <c r="I478" s="39">
        <v>0</v>
      </c>
      <c r="J478" s="39">
        <v>0</v>
      </c>
    </row>
    <row r="479" spans="1:10" s="37" customFormat="1" ht="14.4" x14ac:dyDescent="0.3">
      <c r="A479" s="27"/>
      <c r="B479" s="70"/>
      <c r="C479" s="35" t="s">
        <v>104</v>
      </c>
      <c r="D479" s="35" t="s">
        <v>93</v>
      </c>
      <c r="E479" s="35"/>
      <c r="F479" s="35"/>
      <c r="G479" s="46" t="s">
        <v>154</v>
      </c>
      <c r="H479" s="42">
        <f>H480+H500</f>
        <v>50961</v>
      </c>
      <c r="I479" s="42">
        <f>I480+I500</f>
        <v>50761</v>
      </c>
      <c r="J479" s="42">
        <f>J480+J500</f>
        <v>50761</v>
      </c>
    </row>
    <row r="480" spans="1:10" s="37" customFormat="1" ht="79.8" x14ac:dyDescent="0.3">
      <c r="A480" s="27"/>
      <c r="B480" s="70"/>
      <c r="C480" s="5" t="s">
        <v>104</v>
      </c>
      <c r="D480" s="5" t="s">
        <v>93</v>
      </c>
      <c r="E480" s="73" t="s">
        <v>73</v>
      </c>
      <c r="F480" s="21"/>
      <c r="G480" s="64" t="s">
        <v>577</v>
      </c>
      <c r="H480" s="62">
        <f>H481+H496</f>
        <v>50761</v>
      </c>
      <c r="I480" s="62">
        <f>I481+I496</f>
        <v>50761</v>
      </c>
      <c r="J480" s="62">
        <f>J481+J496</f>
        <v>50761</v>
      </c>
    </row>
    <row r="481" spans="1:10" s="37" customFormat="1" ht="40.200000000000003" x14ac:dyDescent="0.3">
      <c r="A481" s="27"/>
      <c r="B481" s="70"/>
      <c r="C481" s="16" t="s">
        <v>104</v>
      </c>
      <c r="D481" s="82" t="s">
        <v>93</v>
      </c>
      <c r="E481" s="52" t="s">
        <v>412</v>
      </c>
      <c r="F481" s="35"/>
      <c r="G481" s="46" t="s">
        <v>413</v>
      </c>
      <c r="H481" s="94">
        <f>H482+H489</f>
        <v>50711</v>
      </c>
      <c r="I481" s="94">
        <f>I482+I489</f>
        <v>50711</v>
      </c>
      <c r="J481" s="94">
        <f>J482+J489</f>
        <v>50711</v>
      </c>
    </row>
    <row r="482" spans="1:10" s="37" customFormat="1" ht="53.4" x14ac:dyDescent="0.3">
      <c r="A482" s="27"/>
      <c r="B482" s="70"/>
      <c r="C482" s="16" t="s">
        <v>104</v>
      </c>
      <c r="D482" s="82" t="s">
        <v>93</v>
      </c>
      <c r="E482" s="21" t="s">
        <v>417</v>
      </c>
      <c r="F482" s="21"/>
      <c r="G482" s="97" t="s">
        <v>414</v>
      </c>
      <c r="H482" s="41">
        <f>H483+H485+H487</f>
        <v>49516</v>
      </c>
      <c r="I482" s="41">
        <f t="shared" ref="I482:J482" si="180">I483+I485+I487</f>
        <v>49516</v>
      </c>
      <c r="J482" s="41">
        <f t="shared" si="180"/>
        <v>49516</v>
      </c>
    </row>
    <row r="483" spans="1:10" s="37" customFormat="1" ht="79.2" x14ac:dyDescent="0.3">
      <c r="A483" s="27"/>
      <c r="B483" s="70"/>
      <c r="C483" s="16" t="s">
        <v>104</v>
      </c>
      <c r="D483" s="82" t="s">
        <v>93</v>
      </c>
      <c r="E483" s="57" t="s">
        <v>416</v>
      </c>
      <c r="F483" s="16"/>
      <c r="G483" s="98" t="s">
        <v>415</v>
      </c>
      <c r="H483" s="94">
        <f>H484</f>
        <v>36709.5</v>
      </c>
      <c r="I483" s="94">
        <f t="shared" ref="I483:J483" si="181">I484</f>
        <v>36709.5</v>
      </c>
      <c r="J483" s="94">
        <f t="shared" si="181"/>
        <v>36709.5</v>
      </c>
    </row>
    <row r="484" spans="1:10" s="37" customFormat="1" ht="14.4" x14ac:dyDescent="0.3">
      <c r="A484" s="27"/>
      <c r="B484" s="70"/>
      <c r="C484" s="16" t="s">
        <v>104</v>
      </c>
      <c r="D484" s="82" t="s">
        <v>93</v>
      </c>
      <c r="E484" s="57" t="s">
        <v>416</v>
      </c>
      <c r="F484" s="21" t="s">
        <v>223</v>
      </c>
      <c r="G484" s="98" t="s">
        <v>222</v>
      </c>
      <c r="H484" s="94">
        <v>36709.5</v>
      </c>
      <c r="I484" s="94">
        <v>36709.5</v>
      </c>
      <c r="J484" s="94">
        <v>36709.5</v>
      </c>
    </row>
    <row r="485" spans="1:10" s="37" customFormat="1" ht="79.2" x14ac:dyDescent="0.3">
      <c r="A485" s="27"/>
      <c r="B485" s="70"/>
      <c r="C485" s="16" t="s">
        <v>104</v>
      </c>
      <c r="D485" s="82" t="s">
        <v>93</v>
      </c>
      <c r="E485" s="57" t="s">
        <v>418</v>
      </c>
      <c r="F485" s="21"/>
      <c r="G485" s="98" t="s">
        <v>419</v>
      </c>
      <c r="H485" s="94">
        <f>H486</f>
        <v>12678.4</v>
      </c>
      <c r="I485" s="94">
        <f>I486</f>
        <v>12678.4</v>
      </c>
      <c r="J485" s="94">
        <f>J486</f>
        <v>12678.4</v>
      </c>
    </row>
    <row r="486" spans="1:10" s="37" customFormat="1" ht="14.4" x14ac:dyDescent="0.3">
      <c r="A486" s="27"/>
      <c r="B486" s="70"/>
      <c r="C486" s="16" t="s">
        <v>104</v>
      </c>
      <c r="D486" s="82" t="s">
        <v>93</v>
      </c>
      <c r="E486" s="57" t="s">
        <v>418</v>
      </c>
      <c r="F486" s="21" t="s">
        <v>223</v>
      </c>
      <c r="G486" s="98" t="s">
        <v>222</v>
      </c>
      <c r="H486" s="132">
        <v>12678.4</v>
      </c>
      <c r="I486" s="132">
        <v>12678.4</v>
      </c>
      <c r="J486" s="132">
        <v>12678.4</v>
      </c>
    </row>
    <row r="487" spans="1:10" s="37" customFormat="1" ht="79.2" x14ac:dyDescent="0.3">
      <c r="A487" s="27"/>
      <c r="B487" s="70"/>
      <c r="C487" s="16" t="s">
        <v>104</v>
      </c>
      <c r="D487" s="82" t="s">
        <v>93</v>
      </c>
      <c r="E487" s="57" t="s">
        <v>420</v>
      </c>
      <c r="F487" s="57"/>
      <c r="G487" s="98" t="s">
        <v>421</v>
      </c>
      <c r="H487" s="39">
        <f>H488</f>
        <v>128.1</v>
      </c>
      <c r="I487" s="39">
        <f>I488</f>
        <v>128.1</v>
      </c>
      <c r="J487" s="39">
        <f>J488</f>
        <v>128.1</v>
      </c>
    </row>
    <row r="488" spans="1:10" s="37" customFormat="1" ht="14.4" x14ac:dyDescent="0.3">
      <c r="A488" s="27"/>
      <c r="B488" s="70"/>
      <c r="C488" s="16" t="s">
        <v>104</v>
      </c>
      <c r="D488" s="82" t="s">
        <v>93</v>
      </c>
      <c r="E488" s="21" t="s">
        <v>420</v>
      </c>
      <c r="F488" s="21" t="s">
        <v>223</v>
      </c>
      <c r="G488" s="98" t="s">
        <v>222</v>
      </c>
      <c r="H488" s="41">
        <v>128.1</v>
      </c>
      <c r="I488" s="41">
        <v>128.1</v>
      </c>
      <c r="J488" s="41">
        <v>128.1</v>
      </c>
    </row>
    <row r="489" spans="1:10" s="37" customFormat="1" ht="40.200000000000003" x14ac:dyDescent="0.3">
      <c r="A489" s="27"/>
      <c r="B489" s="70"/>
      <c r="C489" s="16" t="s">
        <v>104</v>
      </c>
      <c r="D489" s="82" t="s">
        <v>93</v>
      </c>
      <c r="E489" s="21" t="s">
        <v>423</v>
      </c>
      <c r="F489" s="82"/>
      <c r="G489" s="97" t="s">
        <v>422</v>
      </c>
      <c r="H489" s="41">
        <f>H490+H492+H494</f>
        <v>1195</v>
      </c>
      <c r="I489" s="41">
        <f t="shared" ref="I489:J489" si="182">I490+I492+I494</f>
        <v>1195</v>
      </c>
      <c r="J489" s="41">
        <f t="shared" si="182"/>
        <v>1195</v>
      </c>
    </row>
    <row r="490" spans="1:10" s="37" customFormat="1" ht="53.4" x14ac:dyDescent="0.3">
      <c r="A490" s="27"/>
      <c r="B490" s="70"/>
      <c r="C490" s="16" t="s">
        <v>104</v>
      </c>
      <c r="D490" s="82" t="s">
        <v>93</v>
      </c>
      <c r="E490" s="57" t="s">
        <v>564</v>
      </c>
      <c r="F490" s="21"/>
      <c r="G490" s="108" t="s">
        <v>424</v>
      </c>
      <c r="H490" s="94">
        <f>H491</f>
        <v>795</v>
      </c>
      <c r="I490" s="94">
        <f t="shared" ref="I490:J490" si="183">I491</f>
        <v>795</v>
      </c>
      <c r="J490" s="94">
        <f t="shared" si="183"/>
        <v>795</v>
      </c>
    </row>
    <row r="491" spans="1:10" s="37" customFormat="1" ht="14.4" x14ac:dyDescent="0.3">
      <c r="A491" s="27"/>
      <c r="B491" s="70"/>
      <c r="C491" s="16" t="s">
        <v>104</v>
      </c>
      <c r="D491" s="82" t="s">
        <v>93</v>
      </c>
      <c r="E491" s="57" t="s">
        <v>564</v>
      </c>
      <c r="F491" s="21" t="s">
        <v>223</v>
      </c>
      <c r="G491" s="98" t="s">
        <v>222</v>
      </c>
      <c r="H491" s="94">
        <v>795</v>
      </c>
      <c r="I491" s="94">
        <v>795</v>
      </c>
      <c r="J491" s="94">
        <v>795</v>
      </c>
    </row>
    <row r="492" spans="1:10" s="37" customFormat="1" ht="39.6" x14ac:dyDescent="0.3">
      <c r="A492" s="27"/>
      <c r="B492" s="70"/>
      <c r="C492" s="16" t="s">
        <v>104</v>
      </c>
      <c r="D492" s="82" t="s">
        <v>93</v>
      </c>
      <c r="E492" s="57" t="s">
        <v>425</v>
      </c>
      <c r="F492" s="21"/>
      <c r="G492" s="98" t="s">
        <v>181</v>
      </c>
      <c r="H492" s="41">
        <f>H493</f>
        <v>250</v>
      </c>
      <c r="I492" s="41">
        <f t="shared" ref="I492:J492" si="184">I493</f>
        <v>250</v>
      </c>
      <c r="J492" s="41">
        <f t="shared" si="184"/>
        <v>250</v>
      </c>
    </row>
    <row r="493" spans="1:10" s="37" customFormat="1" ht="14.4" x14ac:dyDescent="0.3">
      <c r="A493" s="27"/>
      <c r="B493" s="70"/>
      <c r="C493" s="16" t="s">
        <v>104</v>
      </c>
      <c r="D493" s="82" t="s">
        <v>93</v>
      </c>
      <c r="E493" s="57" t="s">
        <v>425</v>
      </c>
      <c r="F493" s="21" t="s">
        <v>223</v>
      </c>
      <c r="G493" s="98" t="s">
        <v>222</v>
      </c>
      <c r="H493" s="41">
        <v>250</v>
      </c>
      <c r="I493" s="41">
        <v>250</v>
      </c>
      <c r="J493" s="41">
        <v>250</v>
      </c>
    </row>
    <row r="494" spans="1:10" s="37" customFormat="1" ht="39.6" x14ac:dyDescent="0.3">
      <c r="A494" s="27"/>
      <c r="B494" s="70"/>
      <c r="C494" s="16" t="s">
        <v>104</v>
      </c>
      <c r="D494" s="82" t="s">
        <v>93</v>
      </c>
      <c r="E494" s="57" t="s">
        <v>426</v>
      </c>
      <c r="F494" s="21"/>
      <c r="G494" s="98" t="s">
        <v>427</v>
      </c>
      <c r="H494" s="41">
        <f>H495</f>
        <v>150</v>
      </c>
      <c r="I494" s="41">
        <f t="shared" ref="I494:J494" si="185">I495</f>
        <v>150</v>
      </c>
      <c r="J494" s="41">
        <f t="shared" si="185"/>
        <v>150</v>
      </c>
    </row>
    <row r="495" spans="1:10" s="37" customFormat="1" ht="14.4" x14ac:dyDescent="0.3">
      <c r="A495" s="27"/>
      <c r="B495" s="70"/>
      <c r="C495" s="16" t="s">
        <v>104</v>
      </c>
      <c r="D495" s="82" t="s">
        <v>93</v>
      </c>
      <c r="E495" s="57" t="s">
        <v>426</v>
      </c>
      <c r="F495" s="21" t="s">
        <v>223</v>
      </c>
      <c r="G495" s="98" t="s">
        <v>222</v>
      </c>
      <c r="H495" s="41">
        <v>150</v>
      </c>
      <c r="I495" s="41">
        <v>150</v>
      </c>
      <c r="J495" s="41">
        <v>150</v>
      </c>
    </row>
    <row r="496" spans="1:10" s="37" customFormat="1" ht="28.5" customHeight="1" x14ac:dyDescent="0.3">
      <c r="A496" s="27"/>
      <c r="B496" s="70"/>
      <c r="C496" s="47" t="s">
        <v>104</v>
      </c>
      <c r="D496" s="47" t="s">
        <v>93</v>
      </c>
      <c r="E496" s="52" t="s">
        <v>429</v>
      </c>
      <c r="F496" s="82"/>
      <c r="G496" s="46" t="s">
        <v>428</v>
      </c>
      <c r="H496" s="93">
        <f>H497</f>
        <v>50</v>
      </c>
      <c r="I496" s="93">
        <f t="shared" ref="I496:J496" si="186">I497</f>
        <v>50</v>
      </c>
      <c r="J496" s="93">
        <f t="shared" si="186"/>
        <v>50</v>
      </c>
    </row>
    <row r="497" spans="1:10" s="37" customFormat="1" ht="27" x14ac:dyDescent="0.3">
      <c r="A497" s="27"/>
      <c r="B497" s="70"/>
      <c r="C497" s="16" t="s">
        <v>104</v>
      </c>
      <c r="D497" s="82" t="s">
        <v>93</v>
      </c>
      <c r="E497" s="21" t="s">
        <v>430</v>
      </c>
      <c r="F497" s="21"/>
      <c r="G497" s="97" t="s">
        <v>470</v>
      </c>
      <c r="H497" s="41">
        <f>H498</f>
        <v>50</v>
      </c>
      <c r="I497" s="41">
        <f t="shared" ref="I497:J497" si="187">I498</f>
        <v>50</v>
      </c>
      <c r="J497" s="41">
        <f t="shared" si="187"/>
        <v>50</v>
      </c>
    </row>
    <row r="498" spans="1:10" s="37" customFormat="1" ht="79.2" x14ac:dyDescent="0.3">
      <c r="A498" s="27"/>
      <c r="B498" s="70"/>
      <c r="C498" s="16" t="s">
        <v>104</v>
      </c>
      <c r="D498" s="82" t="s">
        <v>93</v>
      </c>
      <c r="E498" s="57" t="s">
        <v>558</v>
      </c>
      <c r="F498" s="16"/>
      <c r="G498" s="98" t="s">
        <v>432</v>
      </c>
      <c r="H498" s="41">
        <f>H499</f>
        <v>50</v>
      </c>
      <c r="I498" s="41">
        <f>I499</f>
        <v>50</v>
      </c>
      <c r="J498" s="41">
        <f>J499</f>
        <v>50</v>
      </c>
    </row>
    <row r="499" spans="1:10" s="37" customFormat="1" ht="14.4" x14ac:dyDescent="0.3">
      <c r="A499" s="27"/>
      <c r="B499" s="70"/>
      <c r="C499" s="16" t="s">
        <v>104</v>
      </c>
      <c r="D499" s="82" t="s">
        <v>93</v>
      </c>
      <c r="E499" s="57" t="s">
        <v>558</v>
      </c>
      <c r="F499" s="21" t="s">
        <v>223</v>
      </c>
      <c r="G499" s="98" t="s">
        <v>222</v>
      </c>
      <c r="H499" s="41">
        <v>50</v>
      </c>
      <c r="I499" s="41">
        <v>50</v>
      </c>
      <c r="J499" s="41">
        <v>50</v>
      </c>
    </row>
    <row r="500" spans="1:10" s="37" customFormat="1" ht="40.200000000000003" x14ac:dyDescent="0.3">
      <c r="A500" s="27"/>
      <c r="B500" s="70"/>
      <c r="C500" s="82" t="s">
        <v>104</v>
      </c>
      <c r="D500" s="82" t="s">
        <v>93</v>
      </c>
      <c r="E500" s="82" t="s">
        <v>24</v>
      </c>
      <c r="F500" s="82"/>
      <c r="G500" s="99" t="s">
        <v>38</v>
      </c>
      <c r="H500" s="41">
        <f>H501</f>
        <v>200</v>
      </c>
      <c r="I500" s="41">
        <f t="shared" ref="I500:J500" si="188">I501</f>
        <v>0</v>
      </c>
      <c r="J500" s="41">
        <f t="shared" si="188"/>
        <v>0</v>
      </c>
    </row>
    <row r="501" spans="1:10" s="37" customFormat="1" ht="52.8" x14ac:dyDescent="0.3">
      <c r="A501" s="27"/>
      <c r="B501" s="70"/>
      <c r="C501" s="16" t="s">
        <v>104</v>
      </c>
      <c r="D501" s="82" t="s">
        <v>93</v>
      </c>
      <c r="E501" s="82" t="s">
        <v>574</v>
      </c>
      <c r="F501" s="16"/>
      <c r="G501" s="54" t="s">
        <v>572</v>
      </c>
      <c r="H501" s="41">
        <f>SUM(H502:H502)</f>
        <v>200</v>
      </c>
      <c r="I501" s="41">
        <f>SUM(I502:I502)</f>
        <v>0</v>
      </c>
      <c r="J501" s="41">
        <f>SUM(J502:J502)</f>
        <v>0</v>
      </c>
    </row>
    <row r="502" spans="1:10" s="37" customFormat="1" ht="14.4" x14ac:dyDescent="0.3">
      <c r="A502" s="27"/>
      <c r="B502" s="70"/>
      <c r="C502" s="16" t="s">
        <v>104</v>
      </c>
      <c r="D502" s="82" t="s">
        <v>93</v>
      </c>
      <c r="E502" s="82" t="s">
        <v>574</v>
      </c>
      <c r="F502" s="21" t="s">
        <v>223</v>
      </c>
      <c r="G502" s="98" t="s">
        <v>222</v>
      </c>
      <c r="H502" s="39">
        <v>200</v>
      </c>
      <c r="I502" s="39">
        <v>0</v>
      </c>
      <c r="J502" s="39">
        <v>0</v>
      </c>
    </row>
    <row r="503" spans="1:10" s="36" customFormat="1" ht="40.200000000000003" x14ac:dyDescent="0.3">
      <c r="A503" s="27"/>
      <c r="B503" s="70"/>
      <c r="C503" s="35" t="s">
        <v>104</v>
      </c>
      <c r="D503" s="35" t="s">
        <v>95</v>
      </c>
      <c r="E503" s="35"/>
      <c r="F503" s="35"/>
      <c r="G503" s="46" t="s">
        <v>2</v>
      </c>
      <c r="H503" s="42">
        <f t="shared" ref="H503:J504" si="189">H504</f>
        <v>193.2</v>
      </c>
      <c r="I503" s="42">
        <f t="shared" si="189"/>
        <v>193.2</v>
      </c>
      <c r="J503" s="42">
        <f t="shared" si="189"/>
        <v>193.2</v>
      </c>
    </row>
    <row r="504" spans="1:10" s="36" customFormat="1" ht="79.8" x14ac:dyDescent="0.3">
      <c r="A504" s="27"/>
      <c r="B504" s="70"/>
      <c r="C504" s="16" t="s">
        <v>104</v>
      </c>
      <c r="D504" s="16" t="s">
        <v>95</v>
      </c>
      <c r="E504" s="21" t="s">
        <v>73</v>
      </c>
      <c r="F504" s="35"/>
      <c r="G504" s="64" t="s">
        <v>577</v>
      </c>
      <c r="H504" s="62">
        <f t="shared" si="189"/>
        <v>193.2</v>
      </c>
      <c r="I504" s="62">
        <f t="shared" si="189"/>
        <v>193.2</v>
      </c>
      <c r="J504" s="62">
        <f t="shared" si="189"/>
        <v>193.2</v>
      </c>
    </row>
    <row r="505" spans="1:10" s="36" customFormat="1" ht="28.5" customHeight="1" x14ac:dyDescent="0.3">
      <c r="A505" s="27"/>
      <c r="B505" s="70"/>
      <c r="C505" s="16" t="s">
        <v>104</v>
      </c>
      <c r="D505" s="16" t="s">
        <v>95</v>
      </c>
      <c r="E505" s="52" t="s">
        <v>429</v>
      </c>
      <c r="F505" s="35"/>
      <c r="G505" s="46" t="s">
        <v>428</v>
      </c>
      <c r="H505" s="58">
        <f>H507</f>
        <v>193.2</v>
      </c>
      <c r="I505" s="58">
        <f>I507</f>
        <v>193.2</v>
      </c>
      <c r="J505" s="58">
        <f>J507</f>
        <v>193.2</v>
      </c>
    </row>
    <row r="506" spans="1:10" s="36" customFormat="1" ht="40.200000000000003" x14ac:dyDescent="0.3">
      <c r="A506" s="27"/>
      <c r="B506" s="70"/>
      <c r="C506" s="16" t="s">
        <v>104</v>
      </c>
      <c r="D506" s="16" t="s">
        <v>95</v>
      </c>
      <c r="E506" s="21" t="s">
        <v>433</v>
      </c>
      <c r="F506" s="21"/>
      <c r="G506" s="97" t="s">
        <v>434</v>
      </c>
      <c r="H506" s="39">
        <f>H507</f>
        <v>193.2</v>
      </c>
      <c r="I506" s="39">
        <f t="shared" ref="I506:J506" si="190">I507</f>
        <v>193.2</v>
      </c>
      <c r="J506" s="39">
        <f t="shared" si="190"/>
        <v>193.2</v>
      </c>
    </row>
    <row r="507" spans="1:10" s="36" customFormat="1" ht="39.6" x14ac:dyDescent="0.3">
      <c r="A507" s="27"/>
      <c r="B507" s="70"/>
      <c r="C507" s="16" t="s">
        <v>104</v>
      </c>
      <c r="D507" s="16" t="s">
        <v>95</v>
      </c>
      <c r="E507" s="57" t="s">
        <v>559</v>
      </c>
      <c r="F507" s="16"/>
      <c r="G507" s="98" t="s">
        <v>44</v>
      </c>
      <c r="H507" s="41">
        <f>H508</f>
        <v>193.2</v>
      </c>
      <c r="I507" s="41">
        <f>I508</f>
        <v>193.2</v>
      </c>
      <c r="J507" s="41">
        <f>J508</f>
        <v>193.2</v>
      </c>
    </row>
    <row r="508" spans="1:10" x14ac:dyDescent="0.25">
      <c r="A508" s="1"/>
      <c r="B508" s="25"/>
      <c r="C508" s="16" t="s">
        <v>104</v>
      </c>
      <c r="D508" s="16" t="s">
        <v>95</v>
      </c>
      <c r="E508" s="57" t="s">
        <v>559</v>
      </c>
      <c r="F508" s="21" t="s">
        <v>223</v>
      </c>
      <c r="G508" s="98" t="s">
        <v>222</v>
      </c>
      <c r="H508" s="94">
        <v>193.2</v>
      </c>
      <c r="I508" s="94">
        <v>193.2</v>
      </c>
      <c r="J508" s="94">
        <v>193.2</v>
      </c>
    </row>
    <row r="509" spans="1:10" s="37" customFormat="1" ht="14.4" x14ac:dyDescent="0.3">
      <c r="A509" s="27"/>
      <c r="B509" s="70"/>
      <c r="C509" s="35" t="s">
        <v>104</v>
      </c>
      <c r="D509" s="35" t="s">
        <v>99</v>
      </c>
      <c r="E509" s="35"/>
      <c r="F509" s="35"/>
      <c r="G509" s="45" t="s">
        <v>109</v>
      </c>
      <c r="H509" s="42">
        <f t="shared" ref="H509:J509" si="191">H510</f>
        <v>15800.599999999999</v>
      </c>
      <c r="I509" s="42">
        <f t="shared" si="191"/>
        <v>15800.599999999999</v>
      </c>
      <c r="J509" s="42">
        <f t="shared" si="191"/>
        <v>15800.599999999999</v>
      </c>
    </row>
    <row r="510" spans="1:10" s="37" customFormat="1" ht="79.8" x14ac:dyDescent="0.3">
      <c r="A510" s="27"/>
      <c r="B510" s="70"/>
      <c r="C510" s="16" t="s">
        <v>104</v>
      </c>
      <c r="D510" s="16" t="s">
        <v>99</v>
      </c>
      <c r="E510" s="21" t="s">
        <v>73</v>
      </c>
      <c r="F510" s="35"/>
      <c r="G510" s="64" t="s">
        <v>577</v>
      </c>
      <c r="H510" s="62">
        <f>H511+H521+H540</f>
        <v>15800.599999999999</v>
      </c>
      <c r="I510" s="62">
        <f>I511+I521+I540</f>
        <v>15800.599999999999</v>
      </c>
      <c r="J510" s="62">
        <f>J511+J521+J540</f>
        <v>15800.599999999999</v>
      </c>
    </row>
    <row r="511" spans="1:10" s="37" customFormat="1" ht="40.5" customHeight="1" x14ac:dyDescent="0.3">
      <c r="A511" s="27"/>
      <c r="B511" s="70"/>
      <c r="C511" s="16" t="s">
        <v>104</v>
      </c>
      <c r="D511" s="16" t="s">
        <v>99</v>
      </c>
      <c r="E511" s="52" t="s">
        <v>75</v>
      </c>
      <c r="F511" s="21"/>
      <c r="G511" s="46" t="s">
        <v>565</v>
      </c>
      <c r="H511" s="58">
        <f>H512</f>
        <v>5708.7999999999993</v>
      </c>
      <c r="I511" s="58">
        <f t="shared" ref="I511:J511" si="192">I512</f>
        <v>5708.7999999999993</v>
      </c>
      <c r="J511" s="58">
        <f t="shared" si="192"/>
        <v>5708.7999999999993</v>
      </c>
    </row>
    <row r="512" spans="1:10" s="37" customFormat="1" ht="53.4" x14ac:dyDescent="0.3">
      <c r="A512" s="27"/>
      <c r="B512" s="70"/>
      <c r="C512" s="16" t="s">
        <v>104</v>
      </c>
      <c r="D512" s="16" t="s">
        <v>99</v>
      </c>
      <c r="E512" s="21" t="s">
        <v>407</v>
      </c>
      <c r="F512" s="21"/>
      <c r="G512" s="97" t="s">
        <v>408</v>
      </c>
      <c r="H512" s="94">
        <f>H513+H515+H518</f>
        <v>5708.7999999999993</v>
      </c>
      <c r="I512" s="94">
        <f t="shared" ref="I512:J512" si="193">I513+I515+I518</f>
        <v>5708.7999999999993</v>
      </c>
      <c r="J512" s="94">
        <f t="shared" si="193"/>
        <v>5708.7999999999993</v>
      </c>
    </row>
    <row r="513" spans="1:10" s="37" customFormat="1" ht="14.4" x14ac:dyDescent="0.3">
      <c r="A513" s="27"/>
      <c r="B513" s="70"/>
      <c r="C513" s="16" t="s">
        <v>104</v>
      </c>
      <c r="D513" s="16" t="s">
        <v>99</v>
      </c>
      <c r="E513" s="57" t="s">
        <v>409</v>
      </c>
      <c r="F513" s="21"/>
      <c r="G513" s="98" t="s">
        <v>45</v>
      </c>
      <c r="H513" s="41">
        <f>H514</f>
        <v>3042.5</v>
      </c>
      <c r="I513" s="41">
        <f>I514</f>
        <v>3042.5</v>
      </c>
      <c r="J513" s="41">
        <f>J514</f>
        <v>3042.5</v>
      </c>
    </row>
    <row r="514" spans="1:10" s="37" customFormat="1" ht="14.4" x14ac:dyDescent="0.3">
      <c r="A514" s="27"/>
      <c r="B514" s="70"/>
      <c r="C514" s="16" t="s">
        <v>104</v>
      </c>
      <c r="D514" s="16" t="s">
        <v>99</v>
      </c>
      <c r="E514" s="57" t="s">
        <v>409</v>
      </c>
      <c r="F514" s="21" t="s">
        <v>223</v>
      </c>
      <c r="G514" s="98" t="s">
        <v>222</v>
      </c>
      <c r="H514" s="41">
        <v>3042.5</v>
      </c>
      <c r="I514" s="41">
        <v>3042.5</v>
      </c>
      <c r="J514" s="41">
        <v>3042.5</v>
      </c>
    </row>
    <row r="515" spans="1:10" s="37" customFormat="1" ht="39.6" x14ac:dyDescent="0.3">
      <c r="A515" s="27"/>
      <c r="B515" s="70"/>
      <c r="C515" s="16" t="s">
        <v>104</v>
      </c>
      <c r="D515" s="16" t="s">
        <v>99</v>
      </c>
      <c r="E515" s="57" t="s">
        <v>411</v>
      </c>
      <c r="F515" s="21"/>
      <c r="G515" s="98" t="s">
        <v>410</v>
      </c>
      <c r="H515" s="41">
        <f>SUM(H516:H517)</f>
        <v>2450.4</v>
      </c>
      <c r="I515" s="41">
        <f>SUM(I516:I517)</f>
        <v>2450.4</v>
      </c>
      <c r="J515" s="41">
        <f>SUM(J516:J517)</f>
        <v>2450.4</v>
      </c>
    </row>
    <row r="516" spans="1:10" s="37" customFormat="1" ht="14.4" x14ac:dyDescent="0.3">
      <c r="A516" s="27"/>
      <c r="B516" s="70"/>
      <c r="C516" s="16" t="s">
        <v>104</v>
      </c>
      <c r="D516" s="16" t="s">
        <v>99</v>
      </c>
      <c r="E516" s="57" t="s">
        <v>411</v>
      </c>
      <c r="F516" s="21" t="s">
        <v>223</v>
      </c>
      <c r="G516" s="98" t="s">
        <v>222</v>
      </c>
      <c r="H516" s="39">
        <v>2250.4</v>
      </c>
      <c r="I516" s="39">
        <v>2250.4</v>
      </c>
      <c r="J516" s="39">
        <v>2250.4</v>
      </c>
    </row>
    <row r="517" spans="1:10" s="37" customFormat="1" ht="66" x14ac:dyDescent="0.3">
      <c r="A517" s="27"/>
      <c r="B517" s="70"/>
      <c r="C517" s="16" t="s">
        <v>104</v>
      </c>
      <c r="D517" s="16" t="s">
        <v>99</v>
      </c>
      <c r="E517" s="57" t="s">
        <v>411</v>
      </c>
      <c r="F517" s="16" t="s">
        <v>12</v>
      </c>
      <c r="G517" s="98" t="s">
        <v>364</v>
      </c>
      <c r="H517" s="41">
        <v>200</v>
      </c>
      <c r="I517" s="41">
        <v>200</v>
      </c>
      <c r="J517" s="41">
        <v>200</v>
      </c>
    </row>
    <row r="518" spans="1:10" s="37" customFormat="1" ht="39.6" x14ac:dyDescent="0.3">
      <c r="A518" s="27"/>
      <c r="B518" s="70"/>
      <c r="C518" s="16" t="s">
        <v>104</v>
      </c>
      <c r="D518" s="16" t="s">
        <v>99</v>
      </c>
      <c r="E518" s="57" t="s">
        <v>561</v>
      </c>
      <c r="F518" s="21"/>
      <c r="G518" s="98" t="s">
        <v>133</v>
      </c>
      <c r="H518" s="41">
        <f>SUM(H519:H520)</f>
        <v>215.9</v>
      </c>
      <c r="I518" s="41">
        <f>SUM(I519:I520)</f>
        <v>215.9</v>
      </c>
      <c r="J518" s="41">
        <f>SUM(J519:J520)</f>
        <v>215.9</v>
      </c>
    </row>
    <row r="519" spans="1:10" s="37" customFormat="1" ht="26.4" x14ac:dyDescent="0.3">
      <c r="A519" s="27"/>
      <c r="B519" s="70"/>
      <c r="C519" s="16" t="s">
        <v>104</v>
      </c>
      <c r="D519" s="16" t="s">
        <v>99</v>
      </c>
      <c r="E519" s="57" t="s">
        <v>561</v>
      </c>
      <c r="F519" s="82" t="s">
        <v>64</v>
      </c>
      <c r="G519" s="55" t="s">
        <v>129</v>
      </c>
      <c r="H519" s="41">
        <v>88.5</v>
      </c>
      <c r="I519" s="41">
        <v>88.5</v>
      </c>
      <c r="J519" s="41">
        <v>88.5</v>
      </c>
    </row>
    <row r="520" spans="1:10" s="37" customFormat="1" ht="39.6" x14ac:dyDescent="0.3">
      <c r="A520" s="27"/>
      <c r="B520" s="70"/>
      <c r="C520" s="16" t="s">
        <v>104</v>
      </c>
      <c r="D520" s="16" t="s">
        <v>99</v>
      </c>
      <c r="E520" s="57" t="s">
        <v>561</v>
      </c>
      <c r="F520" s="82" t="s">
        <v>209</v>
      </c>
      <c r="G520" s="98" t="s">
        <v>210</v>
      </c>
      <c r="H520" s="41">
        <v>127.4</v>
      </c>
      <c r="I520" s="41">
        <v>127.4</v>
      </c>
      <c r="J520" s="41">
        <v>127.4</v>
      </c>
    </row>
    <row r="521" spans="1:10" s="37" customFormat="1" ht="28.5" customHeight="1" x14ac:dyDescent="0.3">
      <c r="A521" s="27"/>
      <c r="B521" s="70"/>
      <c r="C521" s="16" t="s">
        <v>104</v>
      </c>
      <c r="D521" s="16" t="s">
        <v>99</v>
      </c>
      <c r="E521" s="52" t="s">
        <v>429</v>
      </c>
      <c r="F521" s="82"/>
      <c r="G521" s="46" t="s">
        <v>428</v>
      </c>
      <c r="H521" s="41">
        <f>H522+H527+H530</f>
        <v>1346.6</v>
      </c>
      <c r="I521" s="41">
        <f t="shared" ref="I521:J521" si="194">I522+I527+I530</f>
        <v>1346.6</v>
      </c>
      <c r="J521" s="41">
        <f t="shared" si="194"/>
        <v>1346.6</v>
      </c>
    </row>
    <row r="522" spans="1:10" s="37" customFormat="1" ht="27" x14ac:dyDescent="0.3">
      <c r="A522" s="27"/>
      <c r="B522" s="70"/>
      <c r="C522" s="16" t="s">
        <v>104</v>
      </c>
      <c r="D522" s="16" t="s">
        <v>99</v>
      </c>
      <c r="E522" s="21" t="s">
        <v>430</v>
      </c>
      <c r="F522" s="21"/>
      <c r="G522" s="97" t="s">
        <v>470</v>
      </c>
      <c r="H522" s="41">
        <f>H523+H525</f>
        <v>253.89999999999998</v>
      </c>
      <c r="I522" s="41">
        <f t="shared" ref="I522:J522" si="195">I523+I525</f>
        <v>253.89999999999998</v>
      </c>
      <c r="J522" s="41">
        <f t="shared" si="195"/>
        <v>253.89999999999998</v>
      </c>
    </row>
    <row r="523" spans="1:10" s="37" customFormat="1" ht="40.5" customHeight="1" x14ac:dyDescent="0.3">
      <c r="A523" s="27"/>
      <c r="B523" s="70"/>
      <c r="C523" s="16" t="s">
        <v>104</v>
      </c>
      <c r="D523" s="16" t="s">
        <v>99</v>
      </c>
      <c r="E523" s="21" t="s">
        <v>562</v>
      </c>
      <c r="F523" s="16"/>
      <c r="G523" s="97" t="s">
        <v>431</v>
      </c>
      <c r="H523" s="39">
        <f>H524</f>
        <v>141.69999999999999</v>
      </c>
      <c r="I523" s="39">
        <f>I524</f>
        <v>141.69999999999999</v>
      </c>
      <c r="J523" s="39">
        <f>J524</f>
        <v>141.69999999999999</v>
      </c>
    </row>
    <row r="524" spans="1:10" s="37" customFormat="1" ht="14.4" x14ac:dyDescent="0.3">
      <c r="A524" s="27"/>
      <c r="B524" s="70"/>
      <c r="C524" s="16" t="s">
        <v>104</v>
      </c>
      <c r="D524" s="16" t="s">
        <v>99</v>
      </c>
      <c r="E524" s="21" t="s">
        <v>562</v>
      </c>
      <c r="F524" s="82" t="s">
        <v>354</v>
      </c>
      <c r="G524" s="98" t="s">
        <v>355</v>
      </c>
      <c r="H524" s="41">
        <v>141.69999999999999</v>
      </c>
      <c r="I524" s="41">
        <v>141.69999999999999</v>
      </c>
      <c r="J524" s="41">
        <v>141.69999999999999</v>
      </c>
    </row>
    <row r="525" spans="1:10" s="37" customFormat="1" ht="39.6" x14ac:dyDescent="0.3">
      <c r="A525" s="27"/>
      <c r="B525" s="70"/>
      <c r="C525" s="16" t="s">
        <v>104</v>
      </c>
      <c r="D525" s="16" t="s">
        <v>99</v>
      </c>
      <c r="E525" s="57" t="s">
        <v>563</v>
      </c>
      <c r="F525" s="16"/>
      <c r="G525" s="98" t="s">
        <v>49</v>
      </c>
      <c r="H525" s="41">
        <f>H526</f>
        <v>112.2</v>
      </c>
      <c r="I525" s="41">
        <f>I526</f>
        <v>112.2</v>
      </c>
      <c r="J525" s="41">
        <f>J526</f>
        <v>112.2</v>
      </c>
    </row>
    <row r="526" spans="1:10" s="37" customFormat="1" ht="39.6" x14ac:dyDescent="0.3">
      <c r="A526" s="27"/>
      <c r="B526" s="70"/>
      <c r="C526" s="16" t="s">
        <v>104</v>
      </c>
      <c r="D526" s="16" t="s">
        <v>99</v>
      </c>
      <c r="E526" s="57" t="s">
        <v>563</v>
      </c>
      <c r="F526" s="82" t="s">
        <v>209</v>
      </c>
      <c r="G526" s="98" t="s">
        <v>210</v>
      </c>
      <c r="H526" s="41">
        <v>112.2</v>
      </c>
      <c r="I526" s="41">
        <v>112.2</v>
      </c>
      <c r="J526" s="41">
        <v>112.2</v>
      </c>
    </row>
    <row r="527" spans="1:10" s="37" customFormat="1" ht="40.200000000000003" x14ac:dyDescent="0.3">
      <c r="A527" s="27"/>
      <c r="B527" s="70"/>
      <c r="C527" s="16" t="s">
        <v>104</v>
      </c>
      <c r="D527" s="16" t="s">
        <v>99</v>
      </c>
      <c r="E527" s="21" t="s">
        <v>433</v>
      </c>
      <c r="F527" s="21"/>
      <c r="G527" s="97" t="s">
        <v>434</v>
      </c>
      <c r="H527" s="39">
        <f>H528</f>
        <v>75</v>
      </c>
      <c r="I527" s="39">
        <f t="shared" ref="I527:J527" si="196">I528</f>
        <v>75</v>
      </c>
      <c r="J527" s="39">
        <f t="shared" si="196"/>
        <v>75</v>
      </c>
    </row>
    <row r="528" spans="1:10" s="37" customFormat="1" ht="39.6" x14ac:dyDescent="0.3">
      <c r="A528" s="27"/>
      <c r="B528" s="70"/>
      <c r="C528" s="16" t="s">
        <v>104</v>
      </c>
      <c r="D528" s="16" t="s">
        <v>99</v>
      </c>
      <c r="E528" s="57" t="s">
        <v>560</v>
      </c>
      <c r="F528" s="16"/>
      <c r="G528" s="54" t="s">
        <v>515</v>
      </c>
      <c r="H528" s="94">
        <f>H529</f>
        <v>75</v>
      </c>
      <c r="I528" s="94">
        <f>I529</f>
        <v>75</v>
      </c>
      <c r="J528" s="94">
        <f>J529</f>
        <v>75</v>
      </c>
    </row>
    <row r="529" spans="1:10" s="37" customFormat="1" ht="14.4" x14ac:dyDescent="0.3">
      <c r="A529" s="27"/>
      <c r="B529" s="70"/>
      <c r="C529" s="16" t="s">
        <v>104</v>
      </c>
      <c r="D529" s="16" t="s">
        <v>99</v>
      </c>
      <c r="E529" s="57" t="s">
        <v>560</v>
      </c>
      <c r="F529" s="21" t="s">
        <v>223</v>
      </c>
      <c r="G529" s="98" t="s">
        <v>222</v>
      </c>
      <c r="H529" s="94">
        <v>75</v>
      </c>
      <c r="I529" s="94">
        <v>75</v>
      </c>
      <c r="J529" s="94">
        <v>75</v>
      </c>
    </row>
    <row r="530" spans="1:10" s="37" customFormat="1" ht="40.200000000000003" x14ac:dyDescent="0.3">
      <c r="A530" s="27"/>
      <c r="B530" s="70"/>
      <c r="C530" s="16" t="s">
        <v>104</v>
      </c>
      <c r="D530" s="16" t="s">
        <v>99</v>
      </c>
      <c r="E530" s="21" t="s">
        <v>435</v>
      </c>
      <c r="F530" s="21"/>
      <c r="G530" s="97" t="s">
        <v>436</v>
      </c>
      <c r="H530" s="41">
        <f>H531+H533+H536+H538</f>
        <v>1017.7</v>
      </c>
      <c r="I530" s="41">
        <f>I531+I533+I536+I538</f>
        <v>1017.7</v>
      </c>
      <c r="J530" s="41">
        <f>J531+J533+J536+J538</f>
        <v>1017.7</v>
      </c>
    </row>
    <row r="531" spans="1:10" s="37" customFormat="1" ht="66" x14ac:dyDescent="0.3">
      <c r="A531" s="27"/>
      <c r="B531" s="70"/>
      <c r="C531" s="16" t="s">
        <v>104</v>
      </c>
      <c r="D531" s="16" t="s">
        <v>99</v>
      </c>
      <c r="E531" s="80">
        <v>140323020</v>
      </c>
      <c r="F531" s="82"/>
      <c r="G531" s="98" t="s">
        <v>132</v>
      </c>
      <c r="H531" s="41">
        <f>H532</f>
        <v>297.60000000000002</v>
      </c>
      <c r="I531" s="41">
        <f>I532</f>
        <v>297.60000000000002</v>
      </c>
      <c r="J531" s="41">
        <f>J532</f>
        <v>297.60000000000002</v>
      </c>
    </row>
    <row r="532" spans="1:10" s="37" customFormat="1" ht="39.6" x14ac:dyDescent="0.3">
      <c r="A532" s="27"/>
      <c r="B532" s="70"/>
      <c r="C532" s="16" t="s">
        <v>104</v>
      </c>
      <c r="D532" s="16" t="s">
        <v>99</v>
      </c>
      <c r="E532" s="80">
        <v>140323020</v>
      </c>
      <c r="F532" s="82" t="s">
        <v>209</v>
      </c>
      <c r="G532" s="98" t="s">
        <v>210</v>
      </c>
      <c r="H532" s="41">
        <v>297.60000000000002</v>
      </c>
      <c r="I532" s="41">
        <v>297.60000000000002</v>
      </c>
      <c r="J532" s="41">
        <v>297.60000000000002</v>
      </c>
    </row>
    <row r="533" spans="1:10" s="37" customFormat="1" ht="80.25" customHeight="1" x14ac:dyDescent="0.3">
      <c r="A533" s="27"/>
      <c r="B533" s="70"/>
      <c r="C533" s="16" t="s">
        <v>104</v>
      </c>
      <c r="D533" s="16" t="s">
        <v>99</v>
      </c>
      <c r="E533" s="80">
        <v>140323025</v>
      </c>
      <c r="F533" s="82"/>
      <c r="G533" s="98" t="s">
        <v>437</v>
      </c>
      <c r="H533" s="41">
        <f>SUM(H534:H535)</f>
        <v>479.3</v>
      </c>
      <c r="I533" s="41">
        <f t="shared" ref="I533:J533" si="197">SUM(I534:I535)</f>
        <v>479.3</v>
      </c>
      <c r="J533" s="41">
        <f t="shared" si="197"/>
        <v>479.3</v>
      </c>
    </row>
    <row r="534" spans="1:10" s="37" customFormat="1" ht="39.6" x14ac:dyDescent="0.3">
      <c r="A534" s="27"/>
      <c r="B534" s="70"/>
      <c r="C534" s="16" t="s">
        <v>104</v>
      </c>
      <c r="D534" s="16" t="s">
        <v>99</v>
      </c>
      <c r="E534" s="80">
        <v>140323025</v>
      </c>
      <c r="F534" s="82" t="s">
        <v>209</v>
      </c>
      <c r="G534" s="98" t="s">
        <v>210</v>
      </c>
      <c r="H534" s="41">
        <v>444.3</v>
      </c>
      <c r="I534" s="41">
        <v>444.3</v>
      </c>
      <c r="J534" s="41">
        <v>444.3</v>
      </c>
    </row>
    <row r="535" spans="1:10" s="37" customFormat="1" ht="14.4" x14ac:dyDescent="0.3">
      <c r="A535" s="27"/>
      <c r="B535" s="70"/>
      <c r="C535" s="16" t="s">
        <v>104</v>
      </c>
      <c r="D535" s="16" t="s">
        <v>99</v>
      </c>
      <c r="E535" s="80">
        <v>140323025</v>
      </c>
      <c r="F535" s="82" t="s">
        <v>637</v>
      </c>
      <c r="G535" s="98" t="s">
        <v>638</v>
      </c>
      <c r="H535" s="41">
        <v>35</v>
      </c>
      <c r="I535" s="41">
        <v>35</v>
      </c>
      <c r="J535" s="41">
        <v>35</v>
      </c>
    </row>
    <row r="536" spans="1:10" s="37" customFormat="1" ht="53.25" customHeight="1" x14ac:dyDescent="0.3">
      <c r="A536" s="27"/>
      <c r="B536" s="70"/>
      <c r="C536" s="16" t="s">
        <v>104</v>
      </c>
      <c r="D536" s="16" t="s">
        <v>99</v>
      </c>
      <c r="E536" s="80" t="s">
        <v>438</v>
      </c>
      <c r="F536" s="82"/>
      <c r="G536" s="98" t="s">
        <v>439</v>
      </c>
      <c r="H536" s="41">
        <f>H537</f>
        <v>90</v>
      </c>
      <c r="I536" s="41">
        <f>I537</f>
        <v>90</v>
      </c>
      <c r="J536" s="41">
        <f>J537</f>
        <v>90</v>
      </c>
    </row>
    <row r="537" spans="1:10" s="37" customFormat="1" ht="39.6" x14ac:dyDescent="0.3">
      <c r="A537" s="27"/>
      <c r="B537" s="70"/>
      <c r="C537" s="16" t="s">
        <v>104</v>
      </c>
      <c r="D537" s="16" t="s">
        <v>99</v>
      </c>
      <c r="E537" s="80" t="s">
        <v>438</v>
      </c>
      <c r="F537" s="82" t="s">
        <v>209</v>
      </c>
      <c r="G537" s="98" t="s">
        <v>210</v>
      </c>
      <c r="H537" s="41">
        <v>90</v>
      </c>
      <c r="I537" s="41">
        <v>90</v>
      </c>
      <c r="J537" s="41">
        <v>90</v>
      </c>
    </row>
    <row r="538" spans="1:10" s="37" customFormat="1" ht="39.6" x14ac:dyDescent="0.3">
      <c r="A538" s="27"/>
      <c r="B538" s="70"/>
      <c r="C538" s="16" t="s">
        <v>104</v>
      </c>
      <c r="D538" s="16" t="s">
        <v>99</v>
      </c>
      <c r="E538" s="80">
        <v>140311080</v>
      </c>
      <c r="F538" s="82"/>
      <c r="G538" s="98" t="s">
        <v>440</v>
      </c>
      <c r="H538" s="41">
        <f>H539</f>
        <v>150.80000000000001</v>
      </c>
      <c r="I538" s="41">
        <f>I539</f>
        <v>150.80000000000001</v>
      </c>
      <c r="J538" s="41">
        <f>J539</f>
        <v>150.80000000000001</v>
      </c>
    </row>
    <row r="539" spans="1:10" s="37" customFormat="1" ht="39.6" x14ac:dyDescent="0.3">
      <c r="A539" s="27"/>
      <c r="B539" s="70"/>
      <c r="C539" s="16" t="s">
        <v>104</v>
      </c>
      <c r="D539" s="16" t="s">
        <v>99</v>
      </c>
      <c r="E539" s="80">
        <v>140311080</v>
      </c>
      <c r="F539" s="82" t="s">
        <v>209</v>
      </c>
      <c r="G539" s="98" t="s">
        <v>210</v>
      </c>
      <c r="H539" s="39">
        <v>150.80000000000001</v>
      </c>
      <c r="I539" s="39">
        <v>150.80000000000001</v>
      </c>
      <c r="J539" s="39">
        <v>150.80000000000001</v>
      </c>
    </row>
    <row r="540" spans="1:10" s="37" customFormat="1" ht="14.4" x14ac:dyDescent="0.3">
      <c r="A540" s="27"/>
      <c r="B540" s="70"/>
      <c r="C540" s="16" t="s">
        <v>104</v>
      </c>
      <c r="D540" s="16" t="s">
        <v>99</v>
      </c>
      <c r="E540" s="52" t="s">
        <v>76</v>
      </c>
      <c r="F540" s="16"/>
      <c r="G540" s="66" t="s">
        <v>46</v>
      </c>
      <c r="H540" s="41">
        <f>H541</f>
        <v>8745.1999999999989</v>
      </c>
      <c r="I540" s="41">
        <f>I541</f>
        <v>8745.1999999999989</v>
      </c>
      <c r="J540" s="41">
        <f>J541</f>
        <v>8745.1999999999989</v>
      </c>
    </row>
    <row r="541" spans="1:10" s="37" customFormat="1" ht="66" x14ac:dyDescent="0.3">
      <c r="A541" s="27"/>
      <c r="B541" s="70"/>
      <c r="C541" s="16" t="s">
        <v>104</v>
      </c>
      <c r="D541" s="16" t="s">
        <v>99</v>
      </c>
      <c r="E541" s="80">
        <v>190022200</v>
      </c>
      <c r="F541" s="82"/>
      <c r="G541" s="98" t="s">
        <v>441</v>
      </c>
      <c r="H541" s="41">
        <f>SUM(H542:H543)</f>
        <v>8745.1999999999989</v>
      </c>
      <c r="I541" s="41">
        <f>SUM(I542:I543)</f>
        <v>8745.1999999999989</v>
      </c>
      <c r="J541" s="41">
        <f>SUM(J542:J543)</f>
        <v>8745.1999999999989</v>
      </c>
    </row>
    <row r="542" spans="1:10" s="37" customFormat="1" ht="39.6" x14ac:dyDescent="0.3">
      <c r="A542" s="27"/>
      <c r="B542" s="70"/>
      <c r="C542" s="16" t="s">
        <v>104</v>
      </c>
      <c r="D542" s="16" t="s">
        <v>99</v>
      </c>
      <c r="E542" s="80">
        <v>190022200</v>
      </c>
      <c r="F542" s="16" t="s">
        <v>62</v>
      </c>
      <c r="G542" s="55" t="s">
        <v>63</v>
      </c>
      <c r="H542" s="41">
        <v>8258.2999999999993</v>
      </c>
      <c r="I542" s="41">
        <v>8258.2999999999993</v>
      </c>
      <c r="J542" s="41">
        <v>8258.2999999999993</v>
      </c>
    </row>
    <row r="543" spans="1:10" s="37" customFormat="1" ht="39.6" x14ac:dyDescent="0.3">
      <c r="A543" s="27"/>
      <c r="B543" s="70"/>
      <c r="C543" s="16" t="s">
        <v>104</v>
      </c>
      <c r="D543" s="16" t="s">
        <v>99</v>
      </c>
      <c r="E543" s="80">
        <v>190022200</v>
      </c>
      <c r="F543" s="82" t="s">
        <v>209</v>
      </c>
      <c r="G543" s="98" t="s">
        <v>210</v>
      </c>
      <c r="H543" s="41">
        <v>486.9</v>
      </c>
      <c r="I543" s="41">
        <v>486.9</v>
      </c>
      <c r="J543" s="41">
        <v>486.9</v>
      </c>
    </row>
    <row r="544" spans="1:10" ht="15.6" x14ac:dyDescent="0.3">
      <c r="A544" s="3"/>
      <c r="B544" s="91"/>
      <c r="C544" s="4" t="s">
        <v>110</v>
      </c>
      <c r="D544" s="3"/>
      <c r="E544" s="3"/>
      <c r="F544" s="3"/>
      <c r="G544" s="49" t="s">
        <v>111</v>
      </c>
      <c r="H544" s="92">
        <f>H545+H551</f>
        <v>14043.3</v>
      </c>
      <c r="I544" s="92">
        <f>I545+I551</f>
        <v>14043.3</v>
      </c>
      <c r="J544" s="92">
        <f>J545+J551</f>
        <v>14043.3</v>
      </c>
    </row>
    <row r="545" spans="1:10" ht="15.6" x14ac:dyDescent="0.3">
      <c r="A545" s="3"/>
      <c r="B545" s="91"/>
      <c r="C545" s="35" t="s">
        <v>110</v>
      </c>
      <c r="D545" s="35" t="s">
        <v>93</v>
      </c>
      <c r="E545" s="35"/>
      <c r="F545" s="35"/>
      <c r="G545" s="45" t="s">
        <v>116</v>
      </c>
      <c r="H545" s="93">
        <f t="shared" ref="H545:J547" si="198">H546</f>
        <v>1026</v>
      </c>
      <c r="I545" s="93">
        <f t="shared" si="198"/>
        <v>1026</v>
      </c>
      <c r="J545" s="93">
        <f t="shared" si="198"/>
        <v>1026</v>
      </c>
    </row>
    <row r="546" spans="1:10" ht="79.8" x14ac:dyDescent="0.3">
      <c r="A546" s="3"/>
      <c r="B546" s="91"/>
      <c r="C546" s="82" t="s">
        <v>110</v>
      </c>
      <c r="D546" s="82" t="s">
        <v>93</v>
      </c>
      <c r="E546" s="21" t="s">
        <v>73</v>
      </c>
      <c r="F546" s="35"/>
      <c r="G546" s="64" t="s">
        <v>577</v>
      </c>
      <c r="H546" s="96">
        <f t="shared" si="198"/>
        <v>1026</v>
      </c>
      <c r="I546" s="96">
        <f t="shared" si="198"/>
        <v>1026</v>
      </c>
      <c r="J546" s="96">
        <f t="shared" si="198"/>
        <v>1026</v>
      </c>
    </row>
    <row r="547" spans="1:10" ht="27.75" customHeight="1" x14ac:dyDescent="0.3">
      <c r="A547" s="3"/>
      <c r="B547" s="91"/>
      <c r="C547" s="47" t="s">
        <v>110</v>
      </c>
      <c r="D547" s="47" t="s">
        <v>93</v>
      </c>
      <c r="E547" s="52" t="s">
        <v>429</v>
      </c>
      <c r="F547" s="82"/>
      <c r="G547" s="46" t="s">
        <v>428</v>
      </c>
      <c r="H547" s="41">
        <f>H548</f>
        <v>1026</v>
      </c>
      <c r="I547" s="41">
        <f t="shared" si="198"/>
        <v>1026</v>
      </c>
      <c r="J547" s="41">
        <f t="shared" si="198"/>
        <v>1026</v>
      </c>
    </row>
    <row r="548" spans="1:10" ht="27" x14ac:dyDescent="0.3">
      <c r="A548" s="3"/>
      <c r="B548" s="91"/>
      <c r="C548" s="16" t="s">
        <v>110</v>
      </c>
      <c r="D548" s="16" t="s">
        <v>93</v>
      </c>
      <c r="E548" s="21" t="s">
        <v>430</v>
      </c>
      <c r="F548" s="21"/>
      <c r="G548" s="97" t="s">
        <v>470</v>
      </c>
      <c r="H548" s="41">
        <f>H549</f>
        <v>1026</v>
      </c>
      <c r="I548" s="41">
        <f t="shared" ref="I548:J548" si="199">I549</f>
        <v>1026</v>
      </c>
      <c r="J548" s="41">
        <f t="shared" si="199"/>
        <v>1026</v>
      </c>
    </row>
    <row r="549" spans="1:10" ht="105.6" x14ac:dyDescent="0.3">
      <c r="A549" s="3"/>
      <c r="B549" s="91"/>
      <c r="C549" s="16" t="s">
        <v>110</v>
      </c>
      <c r="D549" s="16" t="s">
        <v>93</v>
      </c>
      <c r="E549" s="80">
        <v>140210560</v>
      </c>
      <c r="F549" s="82"/>
      <c r="G549" s="98" t="s">
        <v>180</v>
      </c>
      <c r="H549" s="41">
        <f>H550</f>
        <v>1026</v>
      </c>
      <c r="I549" s="41">
        <f>I550</f>
        <v>1026</v>
      </c>
      <c r="J549" s="41">
        <f>J550</f>
        <v>1026</v>
      </c>
    </row>
    <row r="550" spans="1:10" ht="26.4" x14ac:dyDescent="0.3">
      <c r="A550" s="3"/>
      <c r="B550" s="91"/>
      <c r="C550" s="16" t="s">
        <v>110</v>
      </c>
      <c r="D550" s="16" t="s">
        <v>93</v>
      </c>
      <c r="E550" s="80">
        <v>140210560</v>
      </c>
      <c r="F550" s="82" t="s">
        <v>277</v>
      </c>
      <c r="G550" s="98" t="s">
        <v>278</v>
      </c>
      <c r="H550" s="41">
        <v>1026</v>
      </c>
      <c r="I550" s="41">
        <v>1026</v>
      </c>
      <c r="J550" s="41">
        <v>1026</v>
      </c>
    </row>
    <row r="551" spans="1:10" ht="14.4" x14ac:dyDescent="0.3">
      <c r="A551" s="1"/>
      <c r="B551" s="25"/>
      <c r="C551" s="35" t="s">
        <v>110</v>
      </c>
      <c r="D551" s="35" t="s">
        <v>94</v>
      </c>
      <c r="E551" s="35"/>
      <c r="F551" s="38"/>
      <c r="G551" s="50" t="s">
        <v>13</v>
      </c>
      <c r="H551" s="42">
        <f t="shared" ref="H551:J554" si="200">H552</f>
        <v>13017.3</v>
      </c>
      <c r="I551" s="42">
        <f t="shared" si="200"/>
        <v>13017.3</v>
      </c>
      <c r="J551" s="42">
        <f t="shared" si="200"/>
        <v>13017.3</v>
      </c>
    </row>
    <row r="552" spans="1:10" ht="79.8" x14ac:dyDescent="0.3">
      <c r="A552" s="1"/>
      <c r="B552" s="25"/>
      <c r="C552" s="16" t="s">
        <v>110</v>
      </c>
      <c r="D552" s="16" t="s">
        <v>94</v>
      </c>
      <c r="E552" s="21" t="s">
        <v>73</v>
      </c>
      <c r="F552" s="35"/>
      <c r="G552" s="64" t="s">
        <v>577</v>
      </c>
      <c r="H552" s="96">
        <f t="shared" si="200"/>
        <v>13017.3</v>
      </c>
      <c r="I552" s="96">
        <f t="shared" si="200"/>
        <v>13017.3</v>
      </c>
      <c r="J552" s="96">
        <f t="shared" si="200"/>
        <v>13017.3</v>
      </c>
    </row>
    <row r="553" spans="1:10" ht="27" x14ac:dyDescent="0.3">
      <c r="A553" s="1"/>
      <c r="B553" s="25"/>
      <c r="C553" s="16" t="s">
        <v>110</v>
      </c>
      <c r="D553" s="16" t="s">
        <v>94</v>
      </c>
      <c r="E553" s="52" t="s">
        <v>74</v>
      </c>
      <c r="F553" s="35"/>
      <c r="G553" s="46" t="s">
        <v>388</v>
      </c>
      <c r="H553" s="93">
        <f t="shared" si="200"/>
        <v>13017.3</v>
      </c>
      <c r="I553" s="93">
        <f t="shared" si="200"/>
        <v>13017.3</v>
      </c>
      <c r="J553" s="93">
        <f t="shared" si="200"/>
        <v>13017.3</v>
      </c>
    </row>
    <row r="554" spans="1:10" ht="26.4" x14ac:dyDescent="0.25">
      <c r="A554" s="1"/>
      <c r="B554" s="25"/>
      <c r="C554" s="16" t="s">
        <v>110</v>
      </c>
      <c r="D554" s="16" t="s">
        <v>94</v>
      </c>
      <c r="E554" s="21" t="s">
        <v>281</v>
      </c>
      <c r="F554" s="21"/>
      <c r="G554" s="97" t="s">
        <v>385</v>
      </c>
      <c r="H554" s="39">
        <f t="shared" si="200"/>
        <v>13017.3</v>
      </c>
      <c r="I554" s="39">
        <f t="shared" si="200"/>
        <v>13017.3</v>
      </c>
      <c r="J554" s="39">
        <f t="shared" si="200"/>
        <v>13017.3</v>
      </c>
    </row>
    <row r="555" spans="1:10" ht="79.2" x14ac:dyDescent="0.25">
      <c r="A555" s="1"/>
      <c r="B555" s="25"/>
      <c r="C555" s="16" t="s">
        <v>110</v>
      </c>
      <c r="D555" s="16" t="s">
        <v>94</v>
      </c>
      <c r="E555" s="57" t="s">
        <v>387</v>
      </c>
      <c r="F555" s="21"/>
      <c r="G555" s="98" t="s">
        <v>386</v>
      </c>
      <c r="H555" s="94">
        <f>H556+H557</f>
        <v>13017.3</v>
      </c>
      <c r="I555" s="94">
        <f>I556+I557</f>
        <v>13017.3</v>
      </c>
      <c r="J555" s="94">
        <f>J556+J557</f>
        <v>13017.3</v>
      </c>
    </row>
    <row r="556" spans="1:10" ht="39.6" x14ac:dyDescent="0.25">
      <c r="A556" s="1"/>
      <c r="B556" s="25"/>
      <c r="C556" s="16" t="s">
        <v>110</v>
      </c>
      <c r="D556" s="16" t="s">
        <v>94</v>
      </c>
      <c r="E556" s="57" t="s">
        <v>387</v>
      </c>
      <c r="F556" s="82" t="s">
        <v>209</v>
      </c>
      <c r="G556" s="98" t="s">
        <v>210</v>
      </c>
      <c r="H556" s="94">
        <v>330</v>
      </c>
      <c r="I556" s="94">
        <v>330</v>
      </c>
      <c r="J556" s="94">
        <v>330</v>
      </c>
    </row>
    <row r="557" spans="1:10" ht="39.6" x14ac:dyDescent="0.25">
      <c r="A557" s="1"/>
      <c r="B557" s="25"/>
      <c r="C557" s="16" t="s">
        <v>110</v>
      </c>
      <c r="D557" s="16" t="s">
        <v>94</v>
      </c>
      <c r="E557" s="57" t="s">
        <v>387</v>
      </c>
      <c r="F557" s="82" t="s">
        <v>258</v>
      </c>
      <c r="G557" s="98" t="s">
        <v>247</v>
      </c>
      <c r="H557" s="94">
        <v>12687.3</v>
      </c>
      <c r="I557" s="94">
        <v>12687.3</v>
      </c>
      <c r="J557" s="94">
        <v>12687.3</v>
      </c>
    </row>
    <row r="558" spans="1:10" s="8" customFormat="1" ht="87" x14ac:dyDescent="0.3">
      <c r="A558" s="3">
        <v>5</v>
      </c>
      <c r="B558" s="91">
        <v>938</v>
      </c>
      <c r="C558" s="13"/>
      <c r="D558" s="13"/>
      <c r="E558" s="13"/>
      <c r="F558" s="13"/>
      <c r="G558" s="14" t="s">
        <v>173</v>
      </c>
      <c r="H558" s="92">
        <f>H559+H566+H611+H651</f>
        <v>111822.6</v>
      </c>
      <c r="I558" s="92">
        <f>I559+I566+I611+I651</f>
        <v>104802.6</v>
      </c>
      <c r="J558" s="92">
        <f>J559+J566+J611+J651</f>
        <v>106002.6</v>
      </c>
    </row>
    <row r="559" spans="1:10" s="8" customFormat="1" ht="42" x14ac:dyDescent="0.3">
      <c r="A559" s="3"/>
      <c r="B559" s="91"/>
      <c r="C559" s="4" t="s">
        <v>93</v>
      </c>
      <c r="D559" s="3"/>
      <c r="E559" s="3"/>
      <c r="F559" s="3"/>
      <c r="G559" s="49" t="s">
        <v>98</v>
      </c>
      <c r="H559" s="92">
        <f>H560</f>
        <v>34</v>
      </c>
      <c r="I559" s="92">
        <f t="shared" ref="I559:J560" si="201">I560</f>
        <v>34</v>
      </c>
      <c r="J559" s="92">
        <f t="shared" si="201"/>
        <v>34</v>
      </c>
    </row>
    <row r="560" spans="1:10" s="8" customFormat="1" ht="40.200000000000003" x14ac:dyDescent="0.3">
      <c r="A560" s="3"/>
      <c r="B560" s="91"/>
      <c r="C560" s="28" t="s">
        <v>93</v>
      </c>
      <c r="D560" s="28" t="s">
        <v>121</v>
      </c>
      <c r="E560" s="28"/>
      <c r="F560" s="34"/>
      <c r="G560" s="46" t="s">
        <v>22</v>
      </c>
      <c r="H560" s="40">
        <f>H561</f>
        <v>34</v>
      </c>
      <c r="I560" s="40">
        <f t="shared" si="201"/>
        <v>34</v>
      </c>
      <c r="J560" s="40">
        <f t="shared" si="201"/>
        <v>34</v>
      </c>
    </row>
    <row r="561" spans="1:10" s="8" customFormat="1" ht="93" x14ac:dyDescent="0.3">
      <c r="A561" s="3"/>
      <c r="B561" s="91"/>
      <c r="C561" s="21" t="s">
        <v>93</v>
      </c>
      <c r="D561" s="21" t="s">
        <v>121</v>
      </c>
      <c r="E561" s="73" t="s">
        <v>71</v>
      </c>
      <c r="F561" s="16"/>
      <c r="G561" s="53" t="s">
        <v>588</v>
      </c>
      <c r="H561" s="96">
        <f t="shared" ref="H561:J564" si="202">H562</f>
        <v>34</v>
      </c>
      <c r="I561" s="96">
        <f t="shared" si="202"/>
        <v>34</v>
      </c>
      <c r="J561" s="96">
        <f t="shared" si="202"/>
        <v>34</v>
      </c>
    </row>
    <row r="562" spans="1:10" s="8" customFormat="1" ht="52.8" x14ac:dyDescent="0.3">
      <c r="A562" s="3"/>
      <c r="B562" s="91"/>
      <c r="C562" s="21" t="s">
        <v>93</v>
      </c>
      <c r="D562" s="21" t="s">
        <v>121</v>
      </c>
      <c r="E562" s="52" t="s">
        <v>72</v>
      </c>
      <c r="F562" s="16"/>
      <c r="G562" s="60" t="s">
        <v>185</v>
      </c>
      <c r="H562" s="58">
        <f t="shared" si="202"/>
        <v>34</v>
      </c>
      <c r="I562" s="58">
        <f t="shared" si="202"/>
        <v>34</v>
      </c>
      <c r="J562" s="58">
        <f t="shared" si="202"/>
        <v>34</v>
      </c>
    </row>
    <row r="563" spans="1:10" s="8" customFormat="1" ht="39.6" x14ac:dyDescent="0.3">
      <c r="A563" s="3"/>
      <c r="B563" s="91"/>
      <c r="C563" s="21" t="s">
        <v>93</v>
      </c>
      <c r="D563" s="21" t="s">
        <v>121</v>
      </c>
      <c r="E563" s="21" t="s">
        <v>224</v>
      </c>
      <c r="F563" s="82"/>
      <c r="G563" s="98" t="s">
        <v>336</v>
      </c>
      <c r="H563" s="41">
        <f t="shared" si="202"/>
        <v>34</v>
      </c>
      <c r="I563" s="41">
        <f t="shared" si="202"/>
        <v>34</v>
      </c>
      <c r="J563" s="41">
        <f t="shared" si="202"/>
        <v>34</v>
      </c>
    </row>
    <row r="564" spans="1:10" s="8" customFormat="1" ht="66" x14ac:dyDescent="0.3">
      <c r="A564" s="3"/>
      <c r="B564" s="91"/>
      <c r="C564" s="21" t="s">
        <v>93</v>
      </c>
      <c r="D564" s="21" t="s">
        <v>121</v>
      </c>
      <c r="E564" s="21" t="s">
        <v>517</v>
      </c>
      <c r="F564" s="16"/>
      <c r="G564" s="98" t="s">
        <v>337</v>
      </c>
      <c r="H564" s="41">
        <f t="shared" si="202"/>
        <v>34</v>
      </c>
      <c r="I564" s="41">
        <f t="shared" si="202"/>
        <v>34</v>
      </c>
      <c r="J564" s="41">
        <f t="shared" si="202"/>
        <v>34</v>
      </c>
    </row>
    <row r="565" spans="1:10" s="8" customFormat="1" ht="26.4" x14ac:dyDescent="0.3">
      <c r="A565" s="3"/>
      <c r="B565" s="91"/>
      <c r="C565" s="21" t="s">
        <v>93</v>
      </c>
      <c r="D565" s="21" t="s">
        <v>121</v>
      </c>
      <c r="E565" s="21" t="s">
        <v>517</v>
      </c>
      <c r="F565" s="82" t="s">
        <v>64</v>
      </c>
      <c r="G565" s="55" t="s">
        <v>129</v>
      </c>
      <c r="H565" s="41">
        <v>34</v>
      </c>
      <c r="I565" s="41">
        <v>34</v>
      </c>
      <c r="J565" s="41">
        <v>34</v>
      </c>
    </row>
    <row r="566" spans="1:10" ht="15.6" x14ac:dyDescent="0.3">
      <c r="A566" s="3"/>
      <c r="B566" s="91"/>
      <c r="C566" s="4" t="s">
        <v>104</v>
      </c>
      <c r="D566" s="3"/>
      <c r="E566" s="3"/>
      <c r="F566" s="3"/>
      <c r="G566" s="49" t="s">
        <v>105</v>
      </c>
      <c r="H566" s="92">
        <f>H567+H580</f>
        <v>28051.8</v>
      </c>
      <c r="I566" s="92">
        <f>I567+I580</f>
        <v>24334.199999999997</v>
      </c>
      <c r="J566" s="92">
        <f>J567+J580</f>
        <v>24334.199999999997</v>
      </c>
    </row>
    <row r="567" spans="1:10" s="37" customFormat="1" ht="14.4" x14ac:dyDescent="0.3">
      <c r="A567" s="27"/>
      <c r="B567" s="70"/>
      <c r="C567" s="35" t="s">
        <v>104</v>
      </c>
      <c r="D567" s="35" t="s">
        <v>93</v>
      </c>
      <c r="E567" s="35"/>
      <c r="F567" s="35"/>
      <c r="G567" s="45" t="s">
        <v>154</v>
      </c>
      <c r="H567" s="42">
        <f>H568+H577</f>
        <v>16706.8</v>
      </c>
      <c r="I567" s="42">
        <f>I568+I577</f>
        <v>16606.8</v>
      </c>
      <c r="J567" s="42">
        <f>J568+J577</f>
        <v>16606.8</v>
      </c>
    </row>
    <row r="568" spans="1:10" s="37" customFormat="1" ht="93" x14ac:dyDescent="0.3">
      <c r="A568" s="27"/>
      <c r="B568" s="70"/>
      <c r="C568" s="16" t="s">
        <v>104</v>
      </c>
      <c r="D568" s="82" t="s">
        <v>93</v>
      </c>
      <c r="E568" s="73" t="s">
        <v>59</v>
      </c>
      <c r="F568" s="35"/>
      <c r="G568" s="53" t="s">
        <v>578</v>
      </c>
      <c r="H568" s="65">
        <f t="shared" ref="H568:J569" si="203">H569</f>
        <v>16606.8</v>
      </c>
      <c r="I568" s="65">
        <f t="shared" si="203"/>
        <v>16606.8</v>
      </c>
      <c r="J568" s="65">
        <f t="shared" si="203"/>
        <v>16606.8</v>
      </c>
    </row>
    <row r="569" spans="1:10" s="37" customFormat="1" ht="27" x14ac:dyDescent="0.3">
      <c r="A569" s="27"/>
      <c r="B569" s="70"/>
      <c r="C569" s="16" t="s">
        <v>104</v>
      </c>
      <c r="D569" s="82" t="s">
        <v>93</v>
      </c>
      <c r="E569" s="52" t="s">
        <v>60</v>
      </c>
      <c r="F569" s="35"/>
      <c r="G569" s="48" t="s">
        <v>169</v>
      </c>
      <c r="H569" s="58">
        <f>H570</f>
        <v>16606.8</v>
      </c>
      <c r="I569" s="58">
        <f t="shared" si="203"/>
        <v>16606.8</v>
      </c>
      <c r="J569" s="58">
        <f t="shared" si="203"/>
        <v>16606.8</v>
      </c>
    </row>
    <row r="570" spans="1:10" s="37" customFormat="1" ht="26.4" x14ac:dyDescent="0.3">
      <c r="A570" s="27"/>
      <c r="B570" s="70"/>
      <c r="C570" s="16" t="s">
        <v>104</v>
      </c>
      <c r="D570" s="82" t="s">
        <v>93</v>
      </c>
      <c r="E570" s="21" t="s">
        <v>250</v>
      </c>
      <c r="F570" s="21"/>
      <c r="G570" s="101" t="s">
        <v>443</v>
      </c>
      <c r="H570" s="39">
        <f>H571+H573+H575</f>
        <v>16606.8</v>
      </c>
      <c r="I570" s="39">
        <f t="shared" ref="I570:J570" si="204">I571+I573+I575</f>
        <v>16606.8</v>
      </c>
      <c r="J570" s="39">
        <f t="shared" si="204"/>
        <v>16606.8</v>
      </c>
    </row>
    <row r="571" spans="1:10" s="20" customFormat="1" ht="25.5" customHeight="1" x14ac:dyDescent="0.25">
      <c r="A571" s="18"/>
      <c r="B571" s="71"/>
      <c r="C571" s="16" t="s">
        <v>104</v>
      </c>
      <c r="D571" s="82" t="s">
        <v>93</v>
      </c>
      <c r="E571" s="74">
        <v>210221100</v>
      </c>
      <c r="F571" s="16"/>
      <c r="G571" s="230" t="s">
        <v>171</v>
      </c>
      <c r="H571" s="39">
        <f>H572</f>
        <v>11484.2</v>
      </c>
      <c r="I571" s="39">
        <f>I572</f>
        <v>11484.2</v>
      </c>
      <c r="J571" s="39">
        <f>J572</f>
        <v>11484.2</v>
      </c>
    </row>
    <row r="572" spans="1:10" x14ac:dyDescent="0.25">
      <c r="A572" s="1"/>
      <c r="B572" s="25"/>
      <c r="C572" s="16" t="s">
        <v>104</v>
      </c>
      <c r="D572" s="82" t="s">
        <v>93</v>
      </c>
      <c r="E572" s="74">
        <v>210221100</v>
      </c>
      <c r="F572" s="21" t="s">
        <v>223</v>
      </c>
      <c r="G572" s="98" t="s">
        <v>222</v>
      </c>
      <c r="H572" s="1">
        <v>11484.2</v>
      </c>
      <c r="I572" s="1">
        <v>11484.2</v>
      </c>
      <c r="J572" s="1">
        <v>11484.2</v>
      </c>
    </row>
    <row r="573" spans="1:10" ht="79.2" x14ac:dyDescent="0.25">
      <c r="A573" s="1"/>
      <c r="B573" s="25"/>
      <c r="C573" s="16" t="s">
        <v>104</v>
      </c>
      <c r="D573" s="82" t="s">
        <v>93</v>
      </c>
      <c r="E573" s="74">
        <v>210210690</v>
      </c>
      <c r="F573" s="21"/>
      <c r="G573" s="98" t="s">
        <v>313</v>
      </c>
      <c r="H573" s="39">
        <f>H574</f>
        <v>5071.3999999999996</v>
      </c>
      <c r="I573" s="39">
        <f>I574</f>
        <v>5071.3999999999996</v>
      </c>
      <c r="J573" s="39">
        <f>J574</f>
        <v>5071.3999999999996</v>
      </c>
    </row>
    <row r="574" spans="1:10" x14ac:dyDescent="0.25">
      <c r="A574" s="1"/>
      <c r="B574" s="25"/>
      <c r="C574" s="16" t="s">
        <v>104</v>
      </c>
      <c r="D574" s="82" t="s">
        <v>93</v>
      </c>
      <c r="E574" s="74">
        <v>210210690</v>
      </c>
      <c r="F574" s="21" t="s">
        <v>223</v>
      </c>
      <c r="G574" s="98" t="s">
        <v>222</v>
      </c>
      <c r="H574" s="132">
        <v>5071.3999999999996</v>
      </c>
      <c r="I574" s="132">
        <v>5071.3999999999996</v>
      </c>
      <c r="J574" s="132">
        <v>5071.3999999999996</v>
      </c>
    </row>
    <row r="575" spans="1:10" ht="66" x14ac:dyDescent="0.25">
      <c r="A575" s="1"/>
      <c r="B575" s="25"/>
      <c r="C575" s="16" t="s">
        <v>104</v>
      </c>
      <c r="D575" s="82" t="s">
        <v>93</v>
      </c>
      <c r="E575" s="74" t="s">
        <v>444</v>
      </c>
      <c r="F575" s="82"/>
      <c r="G575" s="98" t="s">
        <v>314</v>
      </c>
      <c r="H575" s="39">
        <f>SUM(H576:H576)</f>
        <v>51.2</v>
      </c>
      <c r="I575" s="39">
        <f>SUM(I576:I576)</f>
        <v>51.2</v>
      </c>
      <c r="J575" s="39">
        <f>SUM(J576:J576)</f>
        <v>51.2</v>
      </c>
    </row>
    <row r="576" spans="1:10" x14ac:dyDescent="0.25">
      <c r="A576" s="1"/>
      <c r="B576" s="25"/>
      <c r="C576" s="82" t="s">
        <v>104</v>
      </c>
      <c r="D576" s="82" t="s">
        <v>93</v>
      </c>
      <c r="E576" s="74" t="s">
        <v>444</v>
      </c>
      <c r="F576" s="21" t="s">
        <v>223</v>
      </c>
      <c r="G576" s="98" t="s">
        <v>222</v>
      </c>
      <c r="H576" s="39">
        <v>51.2</v>
      </c>
      <c r="I576" s="39">
        <v>51.2</v>
      </c>
      <c r="J576" s="39">
        <v>51.2</v>
      </c>
    </row>
    <row r="577" spans="1:10" ht="39.6" x14ac:dyDescent="0.25">
      <c r="A577" s="1"/>
      <c r="B577" s="25"/>
      <c r="C577" s="82" t="s">
        <v>104</v>
      </c>
      <c r="D577" s="82" t="s">
        <v>93</v>
      </c>
      <c r="E577" s="82" t="s">
        <v>24</v>
      </c>
      <c r="F577" s="82"/>
      <c r="G577" s="99" t="s">
        <v>38</v>
      </c>
      <c r="H577" s="41">
        <f>H578</f>
        <v>100</v>
      </c>
      <c r="I577" s="41">
        <f t="shared" ref="I577:J577" si="205">I578</f>
        <v>0</v>
      </c>
      <c r="J577" s="41">
        <f t="shared" si="205"/>
        <v>0</v>
      </c>
    </row>
    <row r="578" spans="1:10" ht="52.8" x14ac:dyDescent="0.25">
      <c r="A578" s="1"/>
      <c r="B578" s="25"/>
      <c r="C578" s="16" t="s">
        <v>104</v>
      </c>
      <c r="D578" s="82" t="s">
        <v>93</v>
      </c>
      <c r="E578" s="82" t="s">
        <v>574</v>
      </c>
      <c r="F578" s="16"/>
      <c r="G578" s="54" t="s">
        <v>572</v>
      </c>
      <c r="H578" s="41">
        <f>SUM(H579:H579)</f>
        <v>100</v>
      </c>
      <c r="I578" s="41">
        <f>SUM(I579:I579)</f>
        <v>0</v>
      </c>
      <c r="J578" s="41">
        <f>SUM(J579:J579)</f>
        <v>0</v>
      </c>
    </row>
    <row r="579" spans="1:10" x14ac:dyDescent="0.25">
      <c r="A579" s="1"/>
      <c r="B579" s="25"/>
      <c r="C579" s="16" t="s">
        <v>104</v>
      </c>
      <c r="D579" s="82" t="s">
        <v>93</v>
      </c>
      <c r="E579" s="82" t="s">
        <v>574</v>
      </c>
      <c r="F579" s="21" t="s">
        <v>223</v>
      </c>
      <c r="G579" s="98" t="s">
        <v>222</v>
      </c>
      <c r="H579" s="39">
        <v>100</v>
      </c>
      <c r="I579" s="39">
        <v>0</v>
      </c>
      <c r="J579" s="39">
        <v>0</v>
      </c>
    </row>
    <row r="580" spans="1:10" s="37" customFormat="1" ht="14.4" x14ac:dyDescent="0.3">
      <c r="A580" s="27"/>
      <c r="B580" s="70"/>
      <c r="C580" s="35" t="s">
        <v>104</v>
      </c>
      <c r="D580" s="35" t="s">
        <v>104</v>
      </c>
      <c r="E580" s="35"/>
      <c r="F580" s="35"/>
      <c r="G580" s="46" t="s">
        <v>153</v>
      </c>
      <c r="H580" s="42">
        <f>H581+H600</f>
        <v>11345</v>
      </c>
      <c r="I580" s="42">
        <f t="shared" ref="I580:J580" si="206">I581+I600</f>
        <v>7727.4</v>
      </c>
      <c r="J580" s="42">
        <f t="shared" si="206"/>
        <v>7727.4</v>
      </c>
    </row>
    <row r="581" spans="1:10" s="37" customFormat="1" ht="93" x14ac:dyDescent="0.3">
      <c r="A581" s="27"/>
      <c r="B581" s="70"/>
      <c r="C581" s="16" t="s">
        <v>104</v>
      </c>
      <c r="D581" s="16" t="s">
        <v>104</v>
      </c>
      <c r="E581" s="73" t="s">
        <v>59</v>
      </c>
      <c r="F581" s="35"/>
      <c r="G581" s="53" t="s">
        <v>578</v>
      </c>
      <c r="H581" s="65">
        <f>H582</f>
        <v>11265</v>
      </c>
      <c r="I581" s="65">
        <f t="shared" ref="I581:J581" si="207">I582</f>
        <v>7677.4</v>
      </c>
      <c r="J581" s="65">
        <f t="shared" si="207"/>
        <v>7677.4</v>
      </c>
    </row>
    <row r="582" spans="1:10" ht="26.4" x14ac:dyDescent="0.25">
      <c r="A582" s="1"/>
      <c r="B582" s="25"/>
      <c r="C582" s="16" t="s">
        <v>104</v>
      </c>
      <c r="D582" s="16" t="s">
        <v>104</v>
      </c>
      <c r="E582" s="52" t="s">
        <v>30</v>
      </c>
      <c r="F582" s="21"/>
      <c r="G582" s="48" t="s">
        <v>175</v>
      </c>
      <c r="H582" s="41">
        <f>H583+H592+H595</f>
        <v>11265</v>
      </c>
      <c r="I582" s="41">
        <f t="shared" ref="I582:J582" si="208">I583+I592+I595</f>
        <v>7677.4</v>
      </c>
      <c r="J582" s="41">
        <f t="shared" si="208"/>
        <v>7677.4</v>
      </c>
    </row>
    <row r="583" spans="1:10" ht="39.6" x14ac:dyDescent="0.25">
      <c r="A583" s="1"/>
      <c r="B583" s="25"/>
      <c r="C583" s="16" t="s">
        <v>104</v>
      </c>
      <c r="D583" s="16" t="s">
        <v>104</v>
      </c>
      <c r="E583" s="21" t="s">
        <v>207</v>
      </c>
      <c r="F583" s="16"/>
      <c r="G583" s="101" t="s">
        <v>306</v>
      </c>
      <c r="H583" s="41">
        <f>H584+H586+H588+H590</f>
        <v>361.20000000000005</v>
      </c>
      <c r="I583" s="41">
        <f>I584+I586+I588+I590</f>
        <v>361.20000000000005</v>
      </c>
      <c r="J583" s="41">
        <f>J584+J586+J588+J590</f>
        <v>361.20000000000005</v>
      </c>
    </row>
    <row r="584" spans="1:10" ht="52.8" x14ac:dyDescent="0.25">
      <c r="A584" s="1"/>
      <c r="B584" s="25"/>
      <c r="C584" s="16" t="s">
        <v>104</v>
      </c>
      <c r="D584" s="16" t="s">
        <v>104</v>
      </c>
      <c r="E584" s="135" t="s">
        <v>454</v>
      </c>
      <c r="F584" s="16"/>
      <c r="G584" s="100" t="s">
        <v>204</v>
      </c>
      <c r="H584" s="39">
        <f>H585</f>
        <v>6.6</v>
      </c>
      <c r="I584" s="39">
        <f>I585</f>
        <v>6.6</v>
      </c>
      <c r="J584" s="39">
        <f>J585</f>
        <v>6.6</v>
      </c>
    </row>
    <row r="585" spans="1:10" ht="39.6" x14ac:dyDescent="0.25">
      <c r="A585" s="1"/>
      <c r="B585" s="25"/>
      <c r="C585" s="16" t="s">
        <v>104</v>
      </c>
      <c r="D585" s="16" t="s">
        <v>104</v>
      </c>
      <c r="E585" s="135" t="s">
        <v>454</v>
      </c>
      <c r="F585" s="82" t="s">
        <v>209</v>
      </c>
      <c r="G585" s="98" t="s">
        <v>210</v>
      </c>
      <c r="H585" s="41">
        <v>6.6</v>
      </c>
      <c r="I585" s="41">
        <v>6.6</v>
      </c>
      <c r="J585" s="41">
        <v>6.6</v>
      </c>
    </row>
    <row r="586" spans="1:10" ht="26.4" x14ac:dyDescent="0.25">
      <c r="A586" s="1"/>
      <c r="B586" s="25"/>
      <c r="C586" s="16" t="s">
        <v>104</v>
      </c>
      <c r="D586" s="16" t="s">
        <v>104</v>
      </c>
      <c r="E586" s="135" t="s">
        <v>455</v>
      </c>
      <c r="F586" s="16"/>
      <c r="G586" s="98" t="s">
        <v>176</v>
      </c>
      <c r="H586" s="41">
        <f>H587</f>
        <v>289.60000000000002</v>
      </c>
      <c r="I586" s="41">
        <f>I587</f>
        <v>289.60000000000002</v>
      </c>
      <c r="J586" s="41">
        <f>J587</f>
        <v>289.60000000000002</v>
      </c>
    </row>
    <row r="587" spans="1:10" ht="39.6" x14ac:dyDescent="0.25">
      <c r="A587" s="1"/>
      <c r="B587" s="25"/>
      <c r="C587" s="16" t="s">
        <v>104</v>
      </c>
      <c r="D587" s="16" t="s">
        <v>104</v>
      </c>
      <c r="E587" s="135" t="s">
        <v>455</v>
      </c>
      <c r="F587" s="82" t="s">
        <v>209</v>
      </c>
      <c r="G587" s="98" t="s">
        <v>210</v>
      </c>
      <c r="H587" s="41">
        <v>289.60000000000002</v>
      </c>
      <c r="I587" s="41">
        <v>289.60000000000002</v>
      </c>
      <c r="J587" s="41">
        <v>289.60000000000002</v>
      </c>
    </row>
    <row r="588" spans="1:10" ht="66" x14ac:dyDescent="0.25">
      <c r="A588" s="1"/>
      <c r="B588" s="25"/>
      <c r="C588" s="16" t="s">
        <v>104</v>
      </c>
      <c r="D588" s="16" t="s">
        <v>104</v>
      </c>
      <c r="E588" s="135" t="s">
        <v>456</v>
      </c>
      <c r="F588" s="16"/>
      <c r="G588" s="98" t="s">
        <v>77</v>
      </c>
      <c r="H588" s="41">
        <f>H589</f>
        <v>15</v>
      </c>
      <c r="I588" s="41">
        <f>I589</f>
        <v>15</v>
      </c>
      <c r="J588" s="41">
        <f>J589</f>
        <v>15</v>
      </c>
    </row>
    <row r="589" spans="1:10" ht="39.6" x14ac:dyDescent="0.25">
      <c r="A589" s="1"/>
      <c r="B589" s="25"/>
      <c r="C589" s="16" t="s">
        <v>104</v>
      </c>
      <c r="D589" s="16" t="s">
        <v>104</v>
      </c>
      <c r="E589" s="135" t="s">
        <v>456</v>
      </c>
      <c r="F589" s="82" t="s">
        <v>209</v>
      </c>
      <c r="G589" s="98" t="s">
        <v>210</v>
      </c>
      <c r="H589" s="41">
        <v>15</v>
      </c>
      <c r="I589" s="41">
        <v>15</v>
      </c>
      <c r="J589" s="41">
        <v>15</v>
      </c>
    </row>
    <row r="590" spans="1:10" x14ac:dyDescent="0.25">
      <c r="A590" s="1"/>
      <c r="B590" s="25"/>
      <c r="C590" s="16" t="s">
        <v>104</v>
      </c>
      <c r="D590" s="16" t="s">
        <v>104</v>
      </c>
      <c r="E590" s="135" t="s">
        <v>457</v>
      </c>
      <c r="F590" s="82"/>
      <c r="G590" s="54" t="s">
        <v>374</v>
      </c>
      <c r="H590" s="41">
        <f>H591</f>
        <v>50</v>
      </c>
      <c r="I590" s="41">
        <f>I591</f>
        <v>50</v>
      </c>
      <c r="J590" s="41">
        <f>J591</f>
        <v>50</v>
      </c>
    </row>
    <row r="591" spans="1:10" ht="39.6" x14ac:dyDescent="0.25">
      <c r="A591" s="1"/>
      <c r="B591" s="25"/>
      <c r="C591" s="16" t="s">
        <v>104</v>
      </c>
      <c r="D591" s="16" t="s">
        <v>104</v>
      </c>
      <c r="E591" s="135" t="s">
        <v>457</v>
      </c>
      <c r="F591" s="82" t="s">
        <v>209</v>
      </c>
      <c r="G591" s="98" t="s">
        <v>210</v>
      </c>
      <c r="H591" s="41">
        <v>50</v>
      </c>
      <c r="I591" s="41">
        <v>50</v>
      </c>
      <c r="J591" s="41">
        <v>50</v>
      </c>
    </row>
    <row r="592" spans="1:10" ht="79.2" x14ac:dyDescent="0.25">
      <c r="A592" s="1"/>
      <c r="B592" s="25"/>
      <c r="C592" s="16" t="s">
        <v>104</v>
      </c>
      <c r="D592" s="16" t="s">
        <v>104</v>
      </c>
      <c r="E592" s="21" t="s">
        <v>256</v>
      </c>
      <c r="F592" s="16"/>
      <c r="G592" s="101" t="s">
        <v>257</v>
      </c>
      <c r="H592" s="41">
        <f t="shared" ref="H592:J593" si="209">H593</f>
        <v>10339.799999999999</v>
      </c>
      <c r="I592" s="41">
        <f t="shared" si="209"/>
        <v>7316.2</v>
      </c>
      <c r="J592" s="41">
        <f t="shared" si="209"/>
        <v>7316.2</v>
      </c>
    </row>
    <row r="593" spans="1:10" ht="41.25" customHeight="1" x14ac:dyDescent="0.25">
      <c r="A593" s="1"/>
      <c r="B593" s="25"/>
      <c r="C593" s="16" t="s">
        <v>104</v>
      </c>
      <c r="D593" s="16" t="s">
        <v>104</v>
      </c>
      <c r="E593" s="74">
        <v>230221100</v>
      </c>
      <c r="F593" s="16"/>
      <c r="G593" s="98" t="s">
        <v>0</v>
      </c>
      <c r="H593" s="41">
        <f t="shared" si="209"/>
        <v>10339.799999999999</v>
      </c>
      <c r="I593" s="41">
        <f t="shared" si="209"/>
        <v>7316.2</v>
      </c>
      <c r="J593" s="41">
        <f t="shared" si="209"/>
        <v>7316.2</v>
      </c>
    </row>
    <row r="594" spans="1:10" x14ac:dyDescent="0.25">
      <c r="A594" s="1"/>
      <c r="B594" s="25"/>
      <c r="C594" s="16" t="s">
        <v>104</v>
      </c>
      <c r="D594" s="16" t="s">
        <v>104</v>
      </c>
      <c r="E594" s="74">
        <v>230221100</v>
      </c>
      <c r="F594" s="82" t="s">
        <v>223</v>
      </c>
      <c r="G594" s="98" t="s">
        <v>222</v>
      </c>
      <c r="H594" s="41">
        <v>10339.799999999999</v>
      </c>
      <c r="I594" s="41">
        <v>7316.2</v>
      </c>
      <c r="J594" s="41">
        <v>7316.2</v>
      </c>
    </row>
    <row r="595" spans="1:10" ht="66" x14ac:dyDescent="0.25">
      <c r="A595" s="1"/>
      <c r="B595" s="25"/>
      <c r="C595" s="16" t="s">
        <v>104</v>
      </c>
      <c r="D595" s="16" t="s">
        <v>104</v>
      </c>
      <c r="E595" s="21" t="s">
        <v>460</v>
      </c>
      <c r="F595" s="82"/>
      <c r="G595" s="98" t="s">
        <v>459</v>
      </c>
      <c r="H595" s="41">
        <f>H596+H598</f>
        <v>564</v>
      </c>
      <c r="I595" s="41">
        <f t="shared" ref="I595:J595" si="210">I596+I598</f>
        <v>0</v>
      </c>
      <c r="J595" s="41">
        <f t="shared" si="210"/>
        <v>0</v>
      </c>
    </row>
    <row r="596" spans="1:10" ht="56.25" customHeight="1" x14ac:dyDescent="0.25">
      <c r="A596" s="1"/>
      <c r="B596" s="25"/>
      <c r="C596" s="16" t="s">
        <v>104</v>
      </c>
      <c r="D596" s="16" t="s">
        <v>104</v>
      </c>
      <c r="E596" s="74">
        <v>230321210</v>
      </c>
      <c r="F596" s="82"/>
      <c r="G596" s="98" t="s">
        <v>458</v>
      </c>
      <c r="H596" s="41">
        <f t="shared" ref="H596:J596" si="211">H597</f>
        <v>90</v>
      </c>
      <c r="I596" s="41">
        <f t="shared" si="211"/>
        <v>0</v>
      </c>
      <c r="J596" s="41">
        <f t="shared" si="211"/>
        <v>0</v>
      </c>
    </row>
    <row r="597" spans="1:10" x14ac:dyDescent="0.25">
      <c r="A597" s="1"/>
      <c r="B597" s="25"/>
      <c r="C597" s="82" t="s">
        <v>104</v>
      </c>
      <c r="D597" s="82" t="s">
        <v>104</v>
      </c>
      <c r="E597" s="74">
        <v>230321210</v>
      </c>
      <c r="F597" s="21" t="s">
        <v>223</v>
      </c>
      <c r="G597" s="98" t="s">
        <v>222</v>
      </c>
      <c r="H597" s="41">
        <v>90</v>
      </c>
      <c r="I597" s="41">
        <v>0</v>
      </c>
      <c r="J597" s="41">
        <v>0</v>
      </c>
    </row>
    <row r="598" spans="1:10" s="231" customFormat="1" ht="52.8" x14ac:dyDescent="0.25">
      <c r="A598" s="1"/>
      <c r="B598" s="25"/>
      <c r="C598" s="16" t="s">
        <v>104</v>
      </c>
      <c r="D598" s="16" t="s">
        <v>104</v>
      </c>
      <c r="E598" s="74">
        <v>230321220</v>
      </c>
      <c r="F598" s="21"/>
      <c r="G598" s="98" t="s">
        <v>782</v>
      </c>
      <c r="H598" s="41">
        <f>H599</f>
        <v>474</v>
      </c>
      <c r="I598" s="41">
        <f t="shared" ref="I598:J598" si="212">I599</f>
        <v>0</v>
      </c>
      <c r="J598" s="41">
        <f t="shared" si="212"/>
        <v>0</v>
      </c>
    </row>
    <row r="599" spans="1:10" s="231" customFormat="1" x14ac:dyDescent="0.25">
      <c r="A599" s="1"/>
      <c r="B599" s="25"/>
      <c r="C599" s="82" t="s">
        <v>104</v>
      </c>
      <c r="D599" s="82" t="s">
        <v>104</v>
      </c>
      <c r="E599" s="74">
        <v>230321220</v>
      </c>
      <c r="F599" s="21" t="s">
        <v>223</v>
      </c>
      <c r="G599" s="98" t="s">
        <v>222</v>
      </c>
      <c r="H599" s="41">
        <v>474</v>
      </c>
      <c r="I599" s="41">
        <v>0</v>
      </c>
      <c r="J599" s="41">
        <v>0</v>
      </c>
    </row>
    <row r="600" spans="1:10" ht="92.4" x14ac:dyDescent="0.25">
      <c r="A600" s="1"/>
      <c r="B600" s="25"/>
      <c r="C600" s="5" t="s">
        <v>104</v>
      </c>
      <c r="D600" s="5" t="s">
        <v>104</v>
      </c>
      <c r="E600" s="73" t="s">
        <v>71</v>
      </c>
      <c r="F600" s="82"/>
      <c r="G600" s="53" t="s">
        <v>588</v>
      </c>
      <c r="H600" s="96">
        <f>H601</f>
        <v>80</v>
      </c>
      <c r="I600" s="96">
        <f t="shared" ref="I600:J600" si="213">I601</f>
        <v>50</v>
      </c>
      <c r="J600" s="96">
        <f t="shared" si="213"/>
        <v>50</v>
      </c>
    </row>
    <row r="601" spans="1:10" ht="79.2" x14ac:dyDescent="0.25">
      <c r="A601" s="1"/>
      <c r="B601" s="25"/>
      <c r="C601" s="47" t="s">
        <v>104</v>
      </c>
      <c r="D601" s="47" t="s">
        <v>104</v>
      </c>
      <c r="E601" s="52" t="s">
        <v>518</v>
      </c>
      <c r="F601" s="16"/>
      <c r="G601" s="48" t="s">
        <v>177</v>
      </c>
      <c r="H601" s="93">
        <f>H602+H608</f>
        <v>80</v>
      </c>
      <c r="I601" s="93">
        <f t="shared" ref="I601:J601" si="214">I602+I608</f>
        <v>50</v>
      </c>
      <c r="J601" s="93">
        <f t="shared" si="214"/>
        <v>50</v>
      </c>
    </row>
    <row r="602" spans="1:10" ht="52.8" x14ac:dyDescent="0.25">
      <c r="A602" s="1"/>
      <c r="B602" s="25"/>
      <c r="C602" s="16" t="s">
        <v>104</v>
      </c>
      <c r="D602" s="16" t="s">
        <v>104</v>
      </c>
      <c r="E602" s="21" t="s">
        <v>519</v>
      </c>
      <c r="F602" s="16"/>
      <c r="G602" s="99" t="s">
        <v>310</v>
      </c>
      <c r="H602" s="39">
        <f>H603+H605</f>
        <v>40</v>
      </c>
      <c r="I602" s="39">
        <f>I603+I605</f>
        <v>50</v>
      </c>
      <c r="J602" s="39">
        <f>J603+J605</f>
        <v>50</v>
      </c>
    </row>
    <row r="603" spans="1:10" ht="105.6" x14ac:dyDescent="0.25">
      <c r="A603" s="1"/>
      <c r="B603" s="25"/>
      <c r="C603" s="16" t="s">
        <v>104</v>
      </c>
      <c r="D603" s="16" t="s">
        <v>104</v>
      </c>
      <c r="E603" s="74">
        <v>1020123085</v>
      </c>
      <c r="F603" s="16"/>
      <c r="G603" s="98" t="s">
        <v>178</v>
      </c>
      <c r="H603" s="41">
        <f>H604</f>
        <v>5</v>
      </c>
      <c r="I603" s="41">
        <f>I604</f>
        <v>5</v>
      </c>
      <c r="J603" s="41">
        <f>J604</f>
        <v>5</v>
      </c>
    </row>
    <row r="604" spans="1:10" ht="39.6" x14ac:dyDescent="0.25">
      <c r="A604" s="1"/>
      <c r="B604" s="25"/>
      <c r="C604" s="16" t="s">
        <v>104</v>
      </c>
      <c r="D604" s="16" t="s">
        <v>104</v>
      </c>
      <c r="E604" s="74">
        <v>1020123085</v>
      </c>
      <c r="F604" s="82" t="s">
        <v>209</v>
      </c>
      <c r="G604" s="98" t="s">
        <v>210</v>
      </c>
      <c r="H604" s="41">
        <v>5</v>
      </c>
      <c r="I604" s="41">
        <v>5</v>
      </c>
      <c r="J604" s="41">
        <v>5</v>
      </c>
    </row>
    <row r="605" spans="1:10" x14ac:dyDescent="0.25">
      <c r="A605" s="1"/>
      <c r="B605" s="25"/>
      <c r="C605" s="16" t="s">
        <v>104</v>
      </c>
      <c r="D605" s="16" t="s">
        <v>104</v>
      </c>
      <c r="E605" s="74">
        <v>1020123086</v>
      </c>
      <c r="F605" s="16"/>
      <c r="G605" s="98" t="s">
        <v>179</v>
      </c>
      <c r="H605" s="41">
        <f>H606</f>
        <v>35</v>
      </c>
      <c r="I605" s="41">
        <f>I606</f>
        <v>45</v>
      </c>
      <c r="J605" s="41">
        <f>J606</f>
        <v>45</v>
      </c>
    </row>
    <row r="606" spans="1:10" ht="39.6" x14ac:dyDescent="0.25">
      <c r="A606" s="1"/>
      <c r="B606" s="25"/>
      <c r="C606" s="16" t="s">
        <v>104</v>
      </c>
      <c r="D606" s="16" t="s">
        <v>104</v>
      </c>
      <c r="E606" s="74">
        <v>1020123086</v>
      </c>
      <c r="F606" s="82" t="s">
        <v>209</v>
      </c>
      <c r="G606" s="98" t="s">
        <v>210</v>
      </c>
      <c r="H606" s="41">
        <v>35</v>
      </c>
      <c r="I606" s="41">
        <v>45</v>
      </c>
      <c r="J606" s="41">
        <v>45</v>
      </c>
    </row>
    <row r="607" spans="1:10" ht="52.8" x14ac:dyDescent="0.25">
      <c r="A607" s="1"/>
      <c r="B607" s="25"/>
      <c r="C607" s="47" t="s">
        <v>104</v>
      </c>
      <c r="D607" s="47" t="s">
        <v>104</v>
      </c>
      <c r="E607" s="52" t="s">
        <v>619</v>
      </c>
      <c r="F607" s="82"/>
      <c r="G607" s="98" t="s">
        <v>636</v>
      </c>
      <c r="H607" s="41">
        <f>H608</f>
        <v>40</v>
      </c>
      <c r="I607" s="41">
        <f t="shared" ref="I607:J608" si="215">I608</f>
        <v>0</v>
      </c>
      <c r="J607" s="41">
        <f t="shared" si="215"/>
        <v>0</v>
      </c>
    </row>
    <row r="608" spans="1:10" ht="39.6" x14ac:dyDescent="0.25">
      <c r="A608" s="1"/>
      <c r="B608" s="25"/>
      <c r="C608" s="16" t="s">
        <v>104</v>
      </c>
      <c r="D608" s="16" t="s">
        <v>104</v>
      </c>
      <c r="E608" s="74">
        <v>1030300000</v>
      </c>
      <c r="F608" s="82"/>
      <c r="G608" s="98" t="s">
        <v>621</v>
      </c>
      <c r="H608" s="41">
        <f>H609</f>
        <v>40</v>
      </c>
      <c r="I608" s="41">
        <f t="shared" si="215"/>
        <v>0</v>
      </c>
      <c r="J608" s="41">
        <f t="shared" si="215"/>
        <v>0</v>
      </c>
    </row>
    <row r="609" spans="1:13" ht="39.6" x14ac:dyDescent="0.25">
      <c r="A609" s="1"/>
      <c r="B609" s="25"/>
      <c r="C609" s="16" t="s">
        <v>104</v>
      </c>
      <c r="D609" s="16" t="s">
        <v>104</v>
      </c>
      <c r="E609" s="74">
        <v>1030323090</v>
      </c>
      <c r="F609" s="82"/>
      <c r="G609" s="98" t="s">
        <v>620</v>
      </c>
      <c r="H609" s="41">
        <f>H610</f>
        <v>40</v>
      </c>
      <c r="I609" s="41">
        <f t="shared" ref="I609:J609" si="216">I610</f>
        <v>0</v>
      </c>
      <c r="J609" s="41">
        <f t="shared" si="216"/>
        <v>0</v>
      </c>
    </row>
    <row r="610" spans="1:13" ht="39.6" x14ac:dyDescent="0.25">
      <c r="A610" s="1"/>
      <c r="B610" s="25"/>
      <c r="C610" s="16" t="s">
        <v>104</v>
      </c>
      <c r="D610" s="16" t="s">
        <v>104</v>
      </c>
      <c r="E610" s="74">
        <v>1030323090</v>
      </c>
      <c r="F610" s="82" t="s">
        <v>209</v>
      </c>
      <c r="G610" s="98" t="s">
        <v>210</v>
      </c>
      <c r="H610" s="41">
        <v>40</v>
      </c>
      <c r="I610" s="41">
        <v>0</v>
      </c>
      <c r="J610" s="41">
        <v>0</v>
      </c>
    </row>
    <row r="611" spans="1:13" ht="15.6" x14ac:dyDescent="0.3">
      <c r="A611" s="3"/>
      <c r="B611" s="91"/>
      <c r="C611" s="4" t="s">
        <v>101</v>
      </c>
      <c r="D611" s="3"/>
      <c r="E611" s="3"/>
      <c r="F611" s="3"/>
      <c r="G611" s="49" t="s">
        <v>20</v>
      </c>
      <c r="H611" s="92">
        <f>H612+H641</f>
        <v>83030.7</v>
      </c>
      <c r="I611" s="92">
        <f>I612+I641</f>
        <v>79728.3</v>
      </c>
      <c r="J611" s="92">
        <f>J612+J641</f>
        <v>80928.3</v>
      </c>
    </row>
    <row r="612" spans="1:13" s="37" customFormat="1" ht="14.4" x14ac:dyDescent="0.3">
      <c r="A612" s="27"/>
      <c r="B612" s="70"/>
      <c r="C612" s="35" t="s">
        <v>101</v>
      </c>
      <c r="D612" s="35" t="s">
        <v>88</v>
      </c>
      <c r="E612" s="35"/>
      <c r="F612" s="35"/>
      <c r="G612" s="45" t="s">
        <v>106</v>
      </c>
      <c r="H612" s="42">
        <f>H613+H636</f>
        <v>79002.2</v>
      </c>
      <c r="I612" s="42">
        <f>I613+I636</f>
        <v>75699.8</v>
      </c>
      <c r="J612" s="42">
        <f>J613+J636</f>
        <v>76899.8</v>
      </c>
    </row>
    <row r="613" spans="1:13" s="37" customFormat="1" ht="93" x14ac:dyDescent="0.3">
      <c r="A613" s="27"/>
      <c r="B613" s="70"/>
      <c r="C613" s="16" t="s">
        <v>101</v>
      </c>
      <c r="D613" s="16" t="s">
        <v>88</v>
      </c>
      <c r="E613" s="73" t="s">
        <v>59</v>
      </c>
      <c r="F613" s="35"/>
      <c r="G613" s="53" t="s">
        <v>578</v>
      </c>
      <c r="H613" s="65">
        <f t="shared" ref="H613:J613" si="217">H614</f>
        <v>78772.2</v>
      </c>
      <c r="I613" s="65">
        <f t="shared" si="217"/>
        <v>75699.8</v>
      </c>
      <c r="J613" s="65">
        <f t="shared" si="217"/>
        <v>76899.8</v>
      </c>
    </row>
    <row r="614" spans="1:13" s="37" customFormat="1" ht="27" x14ac:dyDescent="0.3">
      <c r="A614" s="27"/>
      <c r="B614" s="70"/>
      <c r="C614" s="16" t="s">
        <v>101</v>
      </c>
      <c r="D614" s="16" t="s">
        <v>88</v>
      </c>
      <c r="E614" s="21" t="s">
        <v>60</v>
      </c>
      <c r="F614" s="35"/>
      <c r="G614" s="48" t="s">
        <v>169</v>
      </c>
      <c r="H614" s="58">
        <f>H615+H627+H630+H633</f>
        <v>78772.2</v>
      </c>
      <c r="I614" s="58">
        <f>I615+I627+I630+I633</f>
        <v>75699.8</v>
      </c>
      <c r="J614" s="58">
        <f>J615+J627+J630+J633</f>
        <v>76899.8</v>
      </c>
    </row>
    <row r="615" spans="1:13" s="37" customFormat="1" ht="39.6" x14ac:dyDescent="0.3">
      <c r="A615" s="27"/>
      <c r="B615" s="70"/>
      <c r="C615" s="16" t="s">
        <v>101</v>
      </c>
      <c r="D615" s="16" t="s">
        <v>88</v>
      </c>
      <c r="E615" s="21" t="s">
        <v>206</v>
      </c>
      <c r="F615" s="35"/>
      <c r="G615" s="101" t="s">
        <v>211</v>
      </c>
      <c r="H615" s="94">
        <f>H616+H619+H621+H624</f>
        <v>78643.099999999991</v>
      </c>
      <c r="I615" s="94">
        <f t="shared" ref="I615:J615" si="218">I616+I619+I621+I624</f>
        <v>75663.8</v>
      </c>
      <c r="J615" s="94">
        <f t="shared" si="218"/>
        <v>76863.8</v>
      </c>
    </row>
    <row r="616" spans="1:13" ht="26.4" x14ac:dyDescent="0.25">
      <c r="A616" s="1"/>
      <c r="B616" s="25"/>
      <c r="C616" s="16" t="s">
        <v>101</v>
      </c>
      <c r="D616" s="16" t="s">
        <v>88</v>
      </c>
      <c r="E616" s="74">
        <v>210122900</v>
      </c>
      <c r="F616" s="16"/>
      <c r="G616" s="230" t="s">
        <v>168</v>
      </c>
      <c r="H616" s="39">
        <f>H617+H618</f>
        <v>11839.7</v>
      </c>
      <c r="I616" s="39">
        <f>I617+I618</f>
        <v>11839.7</v>
      </c>
      <c r="J616" s="39">
        <f>J617+J618</f>
        <v>11839.7</v>
      </c>
    </row>
    <row r="617" spans="1:13" ht="26.4" x14ac:dyDescent="0.25">
      <c r="A617" s="1"/>
      <c r="B617" s="25"/>
      <c r="C617" s="16" t="s">
        <v>101</v>
      </c>
      <c r="D617" s="16" t="s">
        <v>88</v>
      </c>
      <c r="E617" s="74">
        <v>210122900</v>
      </c>
      <c r="F617" s="82" t="s">
        <v>64</v>
      </c>
      <c r="G617" s="55" t="s">
        <v>129</v>
      </c>
      <c r="H617" s="39">
        <v>5295.8</v>
      </c>
      <c r="I617" s="39">
        <v>5295.8</v>
      </c>
      <c r="J617" s="39">
        <v>5295.8</v>
      </c>
    </row>
    <row r="618" spans="1:13" ht="39.6" x14ac:dyDescent="0.25">
      <c r="A618" s="1"/>
      <c r="B618" s="25"/>
      <c r="C618" s="16" t="s">
        <v>101</v>
      </c>
      <c r="D618" s="16" t="s">
        <v>88</v>
      </c>
      <c r="E618" s="74">
        <v>210122900</v>
      </c>
      <c r="F618" s="82" t="s">
        <v>209</v>
      </c>
      <c r="G618" s="98" t="s">
        <v>210</v>
      </c>
      <c r="H618" s="39">
        <v>6543.9</v>
      </c>
      <c r="I618" s="39">
        <v>6543.9</v>
      </c>
      <c r="J618" s="39">
        <v>6543.9</v>
      </c>
    </row>
    <row r="619" spans="1:13" ht="52.8" x14ac:dyDescent="0.25">
      <c r="A619" s="1"/>
      <c r="B619" s="25"/>
      <c r="C619" s="16" t="s">
        <v>101</v>
      </c>
      <c r="D619" s="16" t="s">
        <v>88</v>
      </c>
      <c r="E619" s="74">
        <v>210121100</v>
      </c>
      <c r="F619" s="16"/>
      <c r="G619" s="230" t="s">
        <v>170</v>
      </c>
      <c r="H619" s="39">
        <f>H620</f>
        <v>34169.199999999997</v>
      </c>
      <c r="I619" s="39">
        <f>I620</f>
        <v>31189.9</v>
      </c>
      <c r="J619" s="39">
        <f>J620</f>
        <v>32389.9</v>
      </c>
    </row>
    <row r="620" spans="1:13" x14ac:dyDescent="0.25">
      <c r="A620" s="1"/>
      <c r="B620" s="25"/>
      <c r="C620" s="16" t="s">
        <v>101</v>
      </c>
      <c r="D620" s="16" t="s">
        <v>88</v>
      </c>
      <c r="E620" s="74">
        <v>210121100</v>
      </c>
      <c r="F620" s="21" t="s">
        <v>223</v>
      </c>
      <c r="G620" s="98" t="s">
        <v>222</v>
      </c>
      <c r="H620" s="39">
        <v>34169.199999999997</v>
      </c>
      <c r="I620" s="1">
        <v>31189.9</v>
      </c>
      <c r="J620" s="1">
        <v>32389.9</v>
      </c>
    </row>
    <row r="621" spans="1:13" ht="52.8" x14ac:dyDescent="0.25">
      <c r="A621" s="1"/>
      <c r="B621" s="25"/>
      <c r="C621" s="16" t="s">
        <v>101</v>
      </c>
      <c r="D621" s="16" t="s">
        <v>88</v>
      </c>
      <c r="E621" s="74" t="s">
        <v>442</v>
      </c>
      <c r="F621" s="82"/>
      <c r="G621" s="98" t="s">
        <v>312</v>
      </c>
      <c r="H621" s="39">
        <f>SUM(H622:H623)</f>
        <v>327</v>
      </c>
      <c r="I621" s="39">
        <f>SUM(I622:I623)</f>
        <v>327</v>
      </c>
      <c r="J621" s="39">
        <f>SUM(J622:J623)</f>
        <v>327</v>
      </c>
      <c r="M621" s="103"/>
    </row>
    <row r="622" spans="1:13" ht="26.4" x14ac:dyDescent="0.25">
      <c r="A622" s="1"/>
      <c r="B622" s="25"/>
      <c r="C622" s="16" t="s">
        <v>101</v>
      </c>
      <c r="D622" s="16" t="s">
        <v>88</v>
      </c>
      <c r="E622" s="74" t="s">
        <v>442</v>
      </c>
      <c r="F622" s="82" t="s">
        <v>64</v>
      </c>
      <c r="G622" s="55" t="s">
        <v>129</v>
      </c>
      <c r="H622" s="39">
        <v>95</v>
      </c>
      <c r="I622" s="39">
        <v>95</v>
      </c>
      <c r="J622" s="39">
        <v>95</v>
      </c>
    </row>
    <row r="623" spans="1:13" x14ac:dyDescent="0.25">
      <c r="A623" s="1"/>
      <c r="B623" s="25"/>
      <c r="C623" s="16" t="s">
        <v>101</v>
      </c>
      <c r="D623" s="16" t="s">
        <v>88</v>
      </c>
      <c r="E623" s="74" t="s">
        <v>442</v>
      </c>
      <c r="F623" s="21" t="s">
        <v>223</v>
      </c>
      <c r="G623" s="98" t="s">
        <v>222</v>
      </c>
      <c r="H623" s="39">
        <v>232</v>
      </c>
      <c r="I623" s="39">
        <v>232</v>
      </c>
      <c r="J623" s="39">
        <v>232</v>
      </c>
    </row>
    <row r="624" spans="1:13" ht="52.8" x14ac:dyDescent="0.25">
      <c r="A624" s="1"/>
      <c r="B624" s="25"/>
      <c r="C624" s="16" t="s">
        <v>101</v>
      </c>
      <c r="D624" s="16" t="s">
        <v>88</v>
      </c>
      <c r="E624" s="74">
        <v>210110680</v>
      </c>
      <c r="F624" s="82"/>
      <c r="G624" s="98" t="s">
        <v>350</v>
      </c>
      <c r="H624" s="39">
        <f>SUM(H625:H626)</f>
        <v>32307.199999999997</v>
      </c>
      <c r="I624" s="39">
        <f t="shared" ref="I624:J624" si="219">SUM(I625:I626)</f>
        <v>32307.199999999997</v>
      </c>
      <c r="J624" s="39">
        <f t="shared" si="219"/>
        <v>32307.199999999997</v>
      </c>
    </row>
    <row r="625" spans="1:10" ht="26.4" x14ac:dyDescent="0.25">
      <c r="A625" s="1"/>
      <c r="B625" s="25"/>
      <c r="C625" s="16" t="s">
        <v>101</v>
      </c>
      <c r="D625" s="16" t="s">
        <v>88</v>
      </c>
      <c r="E625" s="74">
        <v>210110680</v>
      </c>
      <c r="F625" s="82" t="s">
        <v>64</v>
      </c>
      <c r="G625" s="55" t="s">
        <v>129</v>
      </c>
      <c r="H625" s="39">
        <v>9388.4</v>
      </c>
      <c r="I625" s="39">
        <v>9388.4</v>
      </c>
      <c r="J625" s="39">
        <v>9388.4</v>
      </c>
    </row>
    <row r="626" spans="1:10" x14ac:dyDescent="0.25">
      <c r="A626" s="1"/>
      <c r="B626" s="25"/>
      <c r="C626" s="16" t="s">
        <v>101</v>
      </c>
      <c r="D626" s="16" t="s">
        <v>88</v>
      </c>
      <c r="E626" s="74">
        <v>210110680</v>
      </c>
      <c r="F626" s="21" t="s">
        <v>223</v>
      </c>
      <c r="G626" s="98" t="s">
        <v>222</v>
      </c>
      <c r="H626" s="39">
        <v>22918.799999999999</v>
      </c>
      <c r="I626" s="39">
        <v>22918.799999999999</v>
      </c>
      <c r="J626" s="39">
        <v>22918.799999999999</v>
      </c>
    </row>
    <row r="627" spans="1:10" ht="52.8" x14ac:dyDescent="0.3">
      <c r="A627" s="1"/>
      <c r="B627" s="25"/>
      <c r="C627" s="16" t="s">
        <v>101</v>
      </c>
      <c r="D627" s="16" t="s">
        <v>88</v>
      </c>
      <c r="E627" s="21" t="s">
        <v>252</v>
      </c>
      <c r="F627" s="35"/>
      <c r="G627" s="98" t="s">
        <v>251</v>
      </c>
      <c r="H627" s="41">
        <f>H628</f>
        <v>4</v>
      </c>
      <c r="I627" s="41">
        <f t="shared" ref="I627:J627" si="220">I628</f>
        <v>35</v>
      </c>
      <c r="J627" s="41">
        <f t="shared" si="220"/>
        <v>35</v>
      </c>
    </row>
    <row r="628" spans="1:10" ht="52.8" x14ac:dyDescent="0.25">
      <c r="A628" s="1"/>
      <c r="B628" s="25"/>
      <c r="C628" s="16" t="s">
        <v>101</v>
      </c>
      <c r="D628" s="16" t="s">
        <v>88</v>
      </c>
      <c r="E628" s="125" t="s">
        <v>445</v>
      </c>
      <c r="F628" s="82"/>
      <c r="G628" s="130" t="s">
        <v>365</v>
      </c>
      <c r="H628" s="39">
        <f>H629</f>
        <v>4</v>
      </c>
      <c r="I628" s="39">
        <f>I629</f>
        <v>35</v>
      </c>
      <c r="J628" s="39">
        <f>J629</f>
        <v>35</v>
      </c>
    </row>
    <row r="629" spans="1:10" x14ac:dyDescent="0.25">
      <c r="A629" s="1"/>
      <c r="B629" s="25"/>
      <c r="C629" s="16" t="s">
        <v>101</v>
      </c>
      <c r="D629" s="16" t="s">
        <v>88</v>
      </c>
      <c r="E629" s="125" t="s">
        <v>445</v>
      </c>
      <c r="F629" s="21" t="s">
        <v>223</v>
      </c>
      <c r="G629" s="98" t="s">
        <v>222</v>
      </c>
      <c r="H629" s="39">
        <v>4</v>
      </c>
      <c r="I629" s="39">
        <v>35</v>
      </c>
      <c r="J629" s="39">
        <v>35</v>
      </c>
    </row>
    <row r="630" spans="1:10" s="227" customFormat="1" ht="39.6" x14ac:dyDescent="0.25">
      <c r="A630" s="1"/>
      <c r="B630" s="25"/>
      <c r="C630" s="16" t="s">
        <v>101</v>
      </c>
      <c r="D630" s="16" t="s">
        <v>88</v>
      </c>
      <c r="E630" s="133" t="s">
        <v>769</v>
      </c>
      <c r="F630" s="21"/>
      <c r="G630" s="98" t="s">
        <v>770</v>
      </c>
      <c r="H630" s="39">
        <f>H631</f>
        <v>125.1</v>
      </c>
      <c r="I630" s="39">
        <f t="shared" ref="I630:J630" si="221">I631</f>
        <v>0</v>
      </c>
      <c r="J630" s="39">
        <f t="shared" si="221"/>
        <v>0</v>
      </c>
    </row>
    <row r="631" spans="1:10" s="227" customFormat="1" ht="26.4" x14ac:dyDescent="0.25">
      <c r="A631" s="1"/>
      <c r="B631" s="25"/>
      <c r="C631" s="16" t="s">
        <v>101</v>
      </c>
      <c r="D631" s="16" t="s">
        <v>88</v>
      </c>
      <c r="E631" s="125" t="s">
        <v>771</v>
      </c>
      <c r="F631" s="21"/>
      <c r="G631" s="124" t="s">
        <v>772</v>
      </c>
      <c r="H631" s="39">
        <f>H632</f>
        <v>125.1</v>
      </c>
      <c r="I631" s="39">
        <f t="shared" ref="I631:J631" si="222">I632</f>
        <v>0</v>
      </c>
      <c r="J631" s="39">
        <f t="shared" si="222"/>
        <v>0</v>
      </c>
    </row>
    <row r="632" spans="1:10" s="227" customFormat="1" x14ac:dyDescent="0.25">
      <c r="A632" s="1"/>
      <c r="B632" s="25"/>
      <c r="C632" s="16" t="s">
        <v>101</v>
      </c>
      <c r="D632" s="16" t="s">
        <v>88</v>
      </c>
      <c r="E632" s="125" t="s">
        <v>771</v>
      </c>
      <c r="F632" s="21" t="s">
        <v>223</v>
      </c>
      <c r="G632" s="98" t="s">
        <v>222</v>
      </c>
      <c r="H632" s="39">
        <v>125.1</v>
      </c>
      <c r="I632" s="39">
        <v>0</v>
      </c>
      <c r="J632" s="39">
        <v>0</v>
      </c>
    </row>
    <row r="633" spans="1:10" ht="39.6" x14ac:dyDescent="0.25">
      <c r="A633" s="1"/>
      <c r="B633" s="25"/>
      <c r="C633" s="16" t="s">
        <v>101</v>
      </c>
      <c r="D633" s="16" t="s">
        <v>88</v>
      </c>
      <c r="E633" s="133" t="s">
        <v>446</v>
      </c>
      <c r="F633" s="21"/>
      <c r="G633" s="98" t="s">
        <v>447</v>
      </c>
      <c r="H633" s="39">
        <f>H634</f>
        <v>0</v>
      </c>
      <c r="I633" s="39">
        <f t="shared" ref="I633:J633" si="223">I634</f>
        <v>1</v>
      </c>
      <c r="J633" s="39">
        <f t="shared" si="223"/>
        <v>1</v>
      </c>
    </row>
    <row r="634" spans="1:10" ht="66" x14ac:dyDescent="0.25">
      <c r="A634" s="1"/>
      <c r="B634" s="25"/>
      <c r="C634" s="16" t="s">
        <v>101</v>
      </c>
      <c r="D634" s="16" t="s">
        <v>88</v>
      </c>
      <c r="E634" s="133" t="s">
        <v>449</v>
      </c>
      <c r="F634" s="21"/>
      <c r="G634" s="98" t="s">
        <v>448</v>
      </c>
      <c r="H634" s="39">
        <f>H635</f>
        <v>0</v>
      </c>
      <c r="I634" s="39">
        <f>I635</f>
        <v>1</v>
      </c>
      <c r="J634" s="39">
        <f>J635</f>
        <v>1</v>
      </c>
    </row>
    <row r="635" spans="1:10" x14ac:dyDescent="0.25">
      <c r="A635" s="1"/>
      <c r="B635" s="25"/>
      <c r="C635" s="16" t="s">
        <v>101</v>
      </c>
      <c r="D635" s="16" t="s">
        <v>88</v>
      </c>
      <c r="E635" s="133" t="s">
        <v>449</v>
      </c>
      <c r="F635" s="21" t="s">
        <v>223</v>
      </c>
      <c r="G635" s="98" t="s">
        <v>222</v>
      </c>
      <c r="H635" s="39">
        <v>0</v>
      </c>
      <c r="I635" s="39">
        <v>1</v>
      </c>
      <c r="J635" s="39">
        <v>1</v>
      </c>
    </row>
    <row r="636" spans="1:10" ht="39.6" x14ac:dyDescent="0.25">
      <c r="A636" s="1"/>
      <c r="B636" s="25"/>
      <c r="C636" s="16" t="s">
        <v>101</v>
      </c>
      <c r="D636" s="16" t="s">
        <v>88</v>
      </c>
      <c r="E636" s="82" t="s">
        <v>24</v>
      </c>
      <c r="F636" s="82"/>
      <c r="G636" s="216" t="s">
        <v>38</v>
      </c>
      <c r="H636" s="41">
        <f>H637+H639</f>
        <v>230</v>
      </c>
      <c r="I636" s="41">
        <f t="shared" ref="I636:J636" si="224">I637</f>
        <v>0</v>
      </c>
      <c r="J636" s="41">
        <f t="shared" si="224"/>
        <v>0</v>
      </c>
    </row>
    <row r="637" spans="1:10" ht="52.8" x14ac:dyDescent="0.25">
      <c r="A637" s="1"/>
      <c r="B637" s="25"/>
      <c r="C637" s="16" t="s">
        <v>101</v>
      </c>
      <c r="D637" s="16" t="s">
        <v>88</v>
      </c>
      <c r="E637" s="82" t="s">
        <v>574</v>
      </c>
      <c r="F637" s="16"/>
      <c r="G637" s="54" t="s">
        <v>576</v>
      </c>
      <c r="H637" s="41">
        <f>SUM(H638:H638)</f>
        <v>50</v>
      </c>
      <c r="I637" s="41">
        <f>SUM(I638:I638)</f>
        <v>0</v>
      </c>
      <c r="J637" s="41">
        <f>SUM(J638:J638)</f>
        <v>0</v>
      </c>
    </row>
    <row r="638" spans="1:10" x14ac:dyDescent="0.25">
      <c r="A638" s="1"/>
      <c r="B638" s="25"/>
      <c r="C638" s="16" t="s">
        <v>101</v>
      </c>
      <c r="D638" s="16" t="s">
        <v>88</v>
      </c>
      <c r="E638" s="82" t="s">
        <v>574</v>
      </c>
      <c r="F638" s="21" t="s">
        <v>223</v>
      </c>
      <c r="G638" s="98" t="s">
        <v>222</v>
      </c>
      <c r="H638" s="39">
        <v>50</v>
      </c>
      <c r="I638" s="39">
        <v>0</v>
      </c>
      <c r="J638" s="39">
        <v>0</v>
      </c>
    </row>
    <row r="639" spans="1:10" s="217" customFormat="1" ht="52.8" x14ac:dyDescent="0.25">
      <c r="A639" s="1"/>
      <c r="B639" s="25"/>
      <c r="C639" s="16" t="s">
        <v>101</v>
      </c>
      <c r="D639" s="16" t="s">
        <v>88</v>
      </c>
      <c r="E639" s="82" t="s">
        <v>573</v>
      </c>
      <c r="F639" s="21"/>
      <c r="G639" s="54" t="s">
        <v>572</v>
      </c>
      <c r="H639" s="39">
        <f>H640</f>
        <v>180</v>
      </c>
      <c r="I639" s="39">
        <f t="shared" ref="I639:J639" si="225">I640</f>
        <v>0</v>
      </c>
      <c r="J639" s="39">
        <f t="shared" si="225"/>
        <v>0</v>
      </c>
    </row>
    <row r="640" spans="1:10" s="217" customFormat="1" ht="39.6" x14ac:dyDescent="0.25">
      <c r="A640" s="1"/>
      <c r="B640" s="25"/>
      <c r="C640" s="16" t="s">
        <v>101</v>
      </c>
      <c r="D640" s="16" t="s">
        <v>88</v>
      </c>
      <c r="E640" s="82" t="s">
        <v>573</v>
      </c>
      <c r="F640" s="82" t="s">
        <v>209</v>
      </c>
      <c r="G640" s="98" t="s">
        <v>210</v>
      </c>
      <c r="H640" s="39">
        <v>180</v>
      </c>
      <c r="I640" s="39">
        <v>0</v>
      </c>
      <c r="J640" s="39">
        <v>0</v>
      </c>
    </row>
    <row r="641" spans="1:10" s="37" customFormat="1" ht="27" x14ac:dyDescent="0.3">
      <c r="A641" s="27"/>
      <c r="B641" s="70"/>
      <c r="C641" s="35" t="s">
        <v>101</v>
      </c>
      <c r="D641" s="35" t="s">
        <v>94</v>
      </c>
      <c r="E641" s="35"/>
      <c r="F641" s="35"/>
      <c r="G641" s="46" t="s">
        <v>7</v>
      </c>
      <c r="H641" s="42">
        <f>H642</f>
        <v>4028.5</v>
      </c>
      <c r="I641" s="42">
        <f t="shared" ref="I641:J641" si="226">I642</f>
        <v>4028.5</v>
      </c>
      <c r="J641" s="42">
        <f t="shared" si="226"/>
        <v>4028.5</v>
      </c>
    </row>
    <row r="642" spans="1:10" s="37" customFormat="1" ht="93" x14ac:dyDescent="0.3">
      <c r="A642" s="27"/>
      <c r="B642" s="70"/>
      <c r="C642" s="5" t="s">
        <v>101</v>
      </c>
      <c r="D642" s="5" t="s">
        <v>94</v>
      </c>
      <c r="E642" s="73" t="s">
        <v>59</v>
      </c>
      <c r="F642" s="35"/>
      <c r="G642" s="53" t="s">
        <v>578</v>
      </c>
      <c r="H642" s="65">
        <f>H643+H647</f>
        <v>4028.5</v>
      </c>
      <c r="I642" s="65">
        <f>I643+I647</f>
        <v>4028.5</v>
      </c>
      <c r="J642" s="65">
        <f>J643+J647</f>
        <v>4028.5</v>
      </c>
    </row>
    <row r="643" spans="1:10" s="37" customFormat="1" ht="27" x14ac:dyDescent="0.3">
      <c r="A643" s="27"/>
      <c r="B643" s="70"/>
      <c r="C643" s="16" t="s">
        <v>101</v>
      </c>
      <c r="D643" s="16" t="s">
        <v>94</v>
      </c>
      <c r="E643" s="21" t="s">
        <v>60</v>
      </c>
      <c r="F643" s="35"/>
      <c r="G643" s="48" t="s">
        <v>169</v>
      </c>
      <c r="H643" s="42">
        <f t="shared" ref="H643:J645" si="227">H644</f>
        <v>574</v>
      </c>
      <c r="I643" s="42">
        <f t="shared" si="227"/>
        <v>574</v>
      </c>
      <c r="J643" s="42">
        <f t="shared" si="227"/>
        <v>574</v>
      </c>
    </row>
    <row r="644" spans="1:10" s="37" customFormat="1" ht="39.6" x14ac:dyDescent="0.3">
      <c r="A644" s="27"/>
      <c r="B644" s="70"/>
      <c r="C644" s="16" t="s">
        <v>101</v>
      </c>
      <c r="D644" s="16" t="s">
        <v>94</v>
      </c>
      <c r="E644" s="21" t="s">
        <v>450</v>
      </c>
      <c r="F644" s="35"/>
      <c r="G644" s="101" t="s">
        <v>253</v>
      </c>
      <c r="H644" s="41">
        <f>H645</f>
        <v>574</v>
      </c>
      <c r="I644" s="41">
        <f t="shared" si="227"/>
        <v>574</v>
      </c>
      <c r="J644" s="41">
        <f t="shared" si="227"/>
        <v>574</v>
      </c>
    </row>
    <row r="645" spans="1:10" s="37" customFormat="1" ht="52.8" x14ac:dyDescent="0.3">
      <c r="A645" s="27"/>
      <c r="B645" s="70"/>
      <c r="C645" s="16" t="s">
        <v>101</v>
      </c>
      <c r="D645" s="16" t="s">
        <v>94</v>
      </c>
      <c r="E645" s="21" t="s">
        <v>451</v>
      </c>
      <c r="F645" s="16"/>
      <c r="G645" s="98" t="s">
        <v>172</v>
      </c>
      <c r="H645" s="41">
        <f t="shared" si="227"/>
        <v>574</v>
      </c>
      <c r="I645" s="41">
        <f t="shared" si="227"/>
        <v>574</v>
      </c>
      <c r="J645" s="41">
        <f t="shared" si="227"/>
        <v>574</v>
      </c>
    </row>
    <row r="646" spans="1:10" s="37" customFormat="1" ht="39.6" x14ac:dyDescent="0.3">
      <c r="A646" s="27"/>
      <c r="B646" s="70"/>
      <c r="C646" s="16" t="s">
        <v>101</v>
      </c>
      <c r="D646" s="16" t="s">
        <v>94</v>
      </c>
      <c r="E646" s="21" t="s">
        <v>451</v>
      </c>
      <c r="F646" s="82" t="s">
        <v>209</v>
      </c>
      <c r="G646" s="98" t="s">
        <v>210</v>
      </c>
      <c r="H646" s="41">
        <v>574</v>
      </c>
      <c r="I646" s="41">
        <v>574</v>
      </c>
      <c r="J646" s="41">
        <v>574</v>
      </c>
    </row>
    <row r="647" spans="1:10" s="37" customFormat="1" ht="14.4" x14ac:dyDescent="0.3">
      <c r="A647" s="27"/>
      <c r="B647" s="70"/>
      <c r="C647" s="16" t="s">
        <v>101</v>
      </c>
      <c r="D647" s="16" t="s">
        <v>94</v>
      </c>
      <c r="E647" s="52" t="s">
        <v>31</v>
      </c>
      <c r="F647" s="21"/>
      <c r="G647" s="66" t="s">
        <v>46</v>
      </c>
      <c r="H647" s="58">
        <f>H648</f>
        <v>3454.5</v>
      </c>
      <c r="I647" s="58">
        <f>I648</f>
        <v>3454.5</v>
      </c>
      <c r="J647" s="58">
        <f>J648</f>
        <v>3454.5</v>
      </c>
    </row>
    <row r="648" spans="1:10" s="37" customFormat="1" ht="66" x14ac:dyDescent="0.3">
      <c r="A648" s="27"/>
      <c r="B648" s="70"/>
      <c r="C648" s="16" t="s">
        <v>101</v>
      </c>
      <c r="D648" s="16" t="s">
        <v>94</v>
      </c>
      <c r="E648" s="80">
        <v>290022200</v>
      </c>
      <c r="F648" s="21"/>
      <c r="G648" s="98" t="s">
        <v>259</v>
      </c>
      <c r="H648" s="94">
        <f>SUM(H649:H650)</f>
        <v>3454.5</v>
      </c>
      <c r="I648" s="94">
        <f>SUM(I649:I650)</f>
        <v>3454.5</v>
      </c>
      <c r="J648" s="94">
        <f>SUM(J649:J650)</f>
        <v>3454.5</v>
      </c>
    </row>
    <row r="649" spans="1:10" s="37" customFormat="1" ht="39.6" x14ac:dyDescent="0.3">
      <c r="A649" s="27"/>
      <c r="B649" s="70"/>
      <c r="C649" s="16" t="s">
        <v>101</v>
      </c>
      <c r="D649" s="16" t="s">
        <v>94</v>
      </c>
      <c r="E649" s="80">
        <v>290022200</v>
      </c>
      <c r="F649" s="16" t="s">
        <v>62</v>
      </c>
      <c r="G649" s="55" t="s">
        <v>63</v>
      </c>
      <c r="H649" s="94">
        <v>3380.7</v>
      </c>
      <c r="I649" s="94">
        <v>3380.7</v>
      </c>
      <c r="J649" s="94">
        <v>3380.7</v>
      </c>
    </row>
    <row r="650" spans="1:10" s="37" customFormat="1" ht="39.6" x14ac:dyDescent="0.3">
      <c r="A650" s="27"/>
      <c r="B650" s="70"/>
      <c r="C650" s="16" t="s">
        <v>101</v>
      </c>
      <c r="D650" s="16" t="s">
        <v>94</v>
      </c>
      <c r="E650" s="80">
        <v>290022200</v>
      </c>
      <c r="F650" s="82" t="s">
        <v>209</v>
      </c>
      <c r="G650" s="98" t="s">
        <v>210</v>
      </c>
      <c r="H650" s="41">
        <v>73.8</v>
      </c>
      <c r="I650" s="41">
        <v>73.8</v>
      </c>
      <c r="J650" s="41">
        <v>73.8</v>
      </c>
    </row>
    <row r="651" spans="1:10" ht="15.6" x14ac:dyDescent="0.3">
      <c r="A651" s="1"/>
      <c r="B651" s="25"/>
      <c r="C651" s="4" t="s">
        <v>102</v>
      </c>
      <c r="D651" s="3"/>
      <c r="E651" s="3"/>
      <c r="F651" s="3"/>
      <c r="G651" s="49" t="s">
        <v>123</v>
      </c>
      <c r="H651" s="92">
        <f t="shared" ref="H651:J654" si="228">H652</f>
        <v>706.1</v>
      </c>
      <c r="I651" s="92">
        <f t="shared" si="228"/>
        <v>706.1</v>
      </c>
      <c r="J651" s="92">
        <f t="shared" si="228"/>
        <v>706.1</v>
      </c>
    </row>
    <row r="652" spans="1:10" ht="14.4" x14ac:dyDescent="0.3">
      <c r="A652" s="1"/>
      <c r="B652" s="25"/>
      <c r="C652" s="35" t="s">
        <v>102</v>
      </c>
      <c r="D652" s="35" t="s">
        <v>89</v>
      </c>
      <c r="E652" s="35"/>
      <c r="F652" s="35"/>
      <c r="G652" s="46" t="s">
        <v>6</v>
      </c>
      <c r="H652" s="42">
        <f t="shared" si="228"/>
        <v>706.1</v>
      </c>
      <c r="I652" s="42">
        <f t="shared" si="228"/>
        <v>706.1</v>
      </c>
      <c r="J652" s="42">
        <f t="shared" si="228"/>
        <v>706.1</v>
      </c>
    </row>
    <row r="653" spans="1:10" ht="93" x14ac:dyDescent="0.3">
      <c r="A653" s="1"/>
      <c r="B653" s="25"/>
      <c r="C653" s="16" t="s">
        <v>102</v>
      </c>
      <c r="D653" s="16" t="s">
        <v>89</v>
      </c>
      <c r="E653" s="73" t="s">
        <v>59</v>
      </c>
      <c r="F653" s="35"/>
      <c r="G653" s="53" t="s">
        <v>578</v>
      </c>
      <c r="H653" s="62">
        <f t="shared" si="228"/>
        <v>706.1</v>
      </c>
      <c r="I653" s="62">
        <f t="shared" si="228"/>
        <v>706.1</v>
      </c>
      <c r="J653" s="62">
        <f t="shared" si="228"/>
        <v>706.1</v>
      </c>
    </row>
    <row r="654" spans="1:10" ht="40.200000000000003" x14ac:dyDescent="0.3">
      <c r="A654" s="1"/>
      <c r="B654" s="25"/>
      <c r="C654" s="47" t="s">
        <v>102</v>
      </c>
      <c r="D654" s="47" t="s">
        <v>89</v>
      </c>
      <c r="E654" s="52" t="s">
        <v>43</v>
      </c>
      <c r="F654" s="35"/>
      <c r="G654" s="48" t="s">
        <v>199</v>
      </c>
      <c r="H654" s="58">
        <f>H655</f>
        <v>706.1</v>
      </c>
      <c r="I654" s="58">
        <f t="shared" si="228"/>
        <v>706.1</v>
      </c>
      <c r="J654" s="58">
        <f t="shared" si="228"/>
        <v>706.1</v>
      </c>
    </row>
    <row r="655" spans="1:10" ht="89.25" customHeight="1" x14ac:dyDescent="0.3">
      <c r="A655" s="1"/>
      <c r="B655" s="25"/>
      <c r="C655" s="16" t="s">
        <v>102</v>
      </c>
      <c r="D655" s="16" t="s">
        <v>89</v>
      </c>
      <c r="E655" s="21" t="s">
        <v>254</v>
      </c>
      <c r="F655" s="35"/>
      <c r="G655" s="99" t="s">
        <v>255</v>
      </c>
      <c r="H655" s="58">
        <f>H656+H658</f>
        <v>706.1</v>
      </c>
      <c r="I655" s="58">
        <f>I656+I658</f>
        <v>706.1</v>
      </c>
      <c r="J655" s="58">
        <f>J656+J658</f>
        <v>706.1</v>
      </c>
    </row>
    <row r="656" spans="1:10" ht="92.4" x14ac:dyDescent="0.25">
      <c r="A656" s="1"/>
      <c r="B656" s="25"/>
      <c r="C656" s="16" t="s">
        <v>102</v>
      </c>
      <c r="D656" s="16" t="s">
        <v>89</v>
      </c>
      <c r="E656" s="21" t="s">
        <v>452</v>
      </c>
      <c r="F656" s="21"/>
      <c r="G656" s="99" t="s">
        <v>174</v>
      </c>
      <c r="H656" s="39">
        <f>SUM(H657:H657)</f>
        <v>615.1</v>
      </c>
      <c r="I656" s="39">
        <f>SUM(I657:I657)</f>
        <v>615.1</v>
      </c>
      <c r="J656" s="39">
        <f>SUM(J657:J657)</f>
        <v>615.1</v>
      </c>
    </row>
    <row r="657" spans="1:10" ht="39.6" x14ac:dyDescent="0.25">
      <c r="A657" s="1"/>
      <c r="B657" s="25"/>
      <c r="C657" s="16" t="s">
        <v>102</v>
      </c>
      <c r="D657" s="16" t="s">
        <v>89</v>
      </c>
      <c r="E657" s="21" t="s">
        <v>452</v>
      </c>
      <c r="F657" s="82" t="s">
        <v>209</v>
      </c>
      <c r="G657" s="98" t="s">
        <v>210</v>
      </c>
      <c r="H657" s="39">
        <v>615.1</v>
      </c>
      <c r="I657" s="39">
        <v>615.1</v>
      </c>
      <c r="J657" s="39">
        <v>615.1</v>
      </c>
    </row>
    <row r="658" spans="1:10" ht="66" x14ac:dyDescent="0.25">
      <c r="A658" s="1"/>
      <c r="B658" s="25"/>
      <c r="C658" s="16" t="s">
        <v>102</v>
      </c>
      <c r="D658" s="16" t="s">
        <v>89</v>
      </c>
      <c r="E658" s="21" t="s">
        <v>453</v>
      </c>
      <c r="F658" s="21"/>
      <c r="G658" s="99" t="s">
        <v>61</v>
      </c>
      <c r="H658" s="39">
        <f>SUM(H659:H660)</f>
        <v>91</v>
      </c>
      <c r="I658" s="39">
        <f>SUM(I659:I660)</f>
        <v>91</v>
      </c>
      <c r="J658" s="39">
        <f>SUM(J659:J660)</f>
        <v>91</v>
      </c>
    </row>
    <row r="659" spans="1:10" ht="26.4" x14ac:dyDescent="0.25">
      <c r="A659" s="1"/>
      <c r="B659" s="25"/>
      <c r="C659" s="16" t="s">
        <v>102</v>
      </c>
      <c r="D659" s="16" t="s">
        <v>89</v>
      </c>
      <c r="E659" s="21" t="s">
        <v>453</v>
      </c>
      <c r="F659" s="82" t="s">
        <v>64</v>
      </c>
      <c r="G659" s="55" t="s">
        <v>129</v>
      </c>
      <c r="H659" s="39">
        <v>46</v>
      </c>
      <c r="I659" s="39">
        <v>46</v>
      </c>
      <c r="J659" s="39">
        <v>46</v>
      </c>
    </row>
    <row r="660" spans="1:10" ht="39.6" x14ac:dyDescent="0.25">
      <c r="A660" s="1"/>
      <c r="B660" s="25"/>
      <c r="C660" s="16" t="s">
        <v>102</v>
      </c>
      <c r="D660" s="16" t="s">
        <v>89</v>
      </c>
      <c r="E660" s="21" t="s">
        <v>453</v>
      </c>
      <c r="F660" s="82" t="s">
        <v>209</v>
      </c>
      <c r="G660" s="98" t="s">
        <v>210</v>
      </c>
      <c r="H660" s="39">
        <v>45</v>
      </c>
      <c r="I660" s="39">
        <v>45</v>
      </c>
      <c r="J660" s="39">
        <v>45</v>
      </c>
    </row>
    <row r="661" spans="1:10" s="8" customFormat="1" ht="74.25" customHeight="1" x14ac:dyDescent="0.3">
      <c r="A661" s="3">
        <v>6</v>
      </c>
      <c r="B661" s="91">
        <v>902</v>
      </c>
      <c r="C661" s="13"/>
      <c r="D661" s="13"/>
      <c r="E661" s="13"/>
      <c r="F661" s="13"/>
      <c r="G661" s="14" t="s">
        <v>195</v>
      </c>
      <c r="H661" s="92">
        <f>H662+H673</f>
        <v>12257.699999999999</v>
      </c>
      <c r="I661" s="92">
        <f>I662+I673</f>
        <v>12232.699999999999</v>
      </c>
      <c r="J661" s="92">
        <f>J662+J673</f>
        <v>12232.699999999999</v>
      </c>
    </row>
    <row r="662" spans="1:10" ht="15.6" x14ac:dyDescent="0.3">
      <c r="A662" s="3"/>
      <c r="B662" s="91"/>
      <c r="C662" s="4" t="s">
        <v>88</v>
      </c>
      <c r="D662" s="11"/>
      <c r="E662" s="11"/>
      <c r="F662" s="11"/>
      <c r="G662" s="15" t="s">
        <v>91</v>
      </c>
      <c r="H662" s="92">
        <f>H663+H669</f>
        <v>12232.699999999999</v>
      </c>
      <c r="I662" s="92">
        <f>I663+I669</f>
        <v>12232.699999999999</v>
      </c>
      <c r="J662" s="92">
        <f>J663+J669</f>
        <v>12232.699999999999</v>
      </c>
    </row>
    <row r="663" spans="1:10" s="37" customFormat="1" ht="52.5" customHeight="1" x14ac:dyDescent="0.3">
      <c r="A663" s="27"/>
      <c r="B663" s="70"/>
      <c r="C663" s="35" t="s">
        <v>88</v>
      </c>
      <c r="D663" s="35" t="s">
        <v>96</v>
      </c>
      <c r="E663" s="35"/>
      <c r="F663" s="35"/>
      <c r="G663" s="46" t="s">
        <v>125</v>
      </c>
      <c r="H663" s="42">
        <f t="shared" ref="H663:J664" si="229">SUM(H664)</f>
        <v>11732.699999999999</v>
      </c>
      <c r="I663" s="42">
        <f t="shared" si="229"/>
        <v>11732.699999999999</v>
      </c>
      <c r="J663" s="42">
        <f t="shared" si="229"/>
        <v>11732.699999999999</v>
      </c>
    </row>
    <row r="664" spans="1:10" ht="26.4" x14ac:dyDescent="0.25">
      <c r="A664" s="1"/>
      <c r="B664" s="25"/>
      <c r="C664" s="16" t="s">
        <v>88</v>
      </c>
      <c r="D664" s="16" t="s">
        <v>96</v>
      </c>
      <c r="E664" s="79">
        <v>9900000000</v>
      </c>
      <c r="F664" s="16"/>
      <c r="G664" s="55" t="s">
        <v>142</v>
      </c>
      <c r="H664" s="39">
        <f t="shared" si="229"/>
        <v>11732.699999999999</v>
      </c>
      <c r="I664" s="39">
        <f t="shared" si="229"/>
        <v>11732.699999999999</v>
      </c>
      <c r="J664" s="39">
        <f t="shared" si="229"/>
        <v>11732.699999999999</v>
      </c>
    </row>
    <row r="665" spans="1:10" ht="39.6" x14ac:dyDescent="0.25">
      <c r="A665" s="1"/>
      <c r="B665" s="25"/>
      <c r="C665" s="16" t="s">
        <v>88</v>
      </c>
      <c r="D665" s="16" t="s">
        <v>96</v>
      </c>
      <c r="E665" s="79">
        <v>9980000000</v>
      </c>
      <c r="F665" s="16"/>
      <c r="G665" s="54" t="s">
        <v>29</v>
      </c>
      <c r="H665" s="39">
        <f t="shared" ref="H665:J665" si="230">H666</f>
        <v>11732.699999999999</v>
      </c>
      <c r="I665" s="39">
        <f t="shared" si="230"/>
        <v>11732.699999999999</v>
      </c>
      <c r="J665" s="39">
        <f t="shared" si="230"/>
        <v>11732.699999999999</v>
      </c>
    </row>
    <row r="666" spans="1:10" x14ac:dyDescent="0.25">
      <c r="A666" s="1"/>
      <c r="B666" s="25"/>
      <c r="C666" s="16" t="s">
        <v>88</v>
      </c>
      <c r="D666" s="16" t="s">
        <v>96</v>
      </c>
      <c r="E666" s="79">
        <v>9980022200</v>
      </c>
      <c r="F666" s="21"/>
      <c r="G666" s="99" t="s">
        <v>115</v>
      </c>
      <c r="H666" s="39">
        <f>SUM(H667:H668)</f>
        <v>11732.699999999999</v>
      </c>
      <c r="I666" s="39">
        <f>SUM(I667:I668)</f>
        <v>11732.699999999999</v>
      </c>
      <c r="J666" s="39">
        <f>SUM(J667:J668)</f>
        <v>11732.699999999999</v>
      </c>
    </row>
    <row r="667" spans="1:10" ht="39.6" x14ac:dyDescent="0.25">
      <c r="A667" s="1"/>
      <c r="B667" s="25"/>
      <c r="C667" s="16" t="s">
        <v>88</v>
      </c>
      <c r="D667" s="16" t="s">
        <v>96</v>
      </c>
      <c r="E667" s="79">
        <v>9980022200</v>
      </c>
      <c r="F667" s="16" t="s">
        <v>62</v>
      </c>
      <c r="G667" s="102" t="s">
        <v>63</v>
      </c>
      <c r="H667" s="39">
        <v>11196.4</v>
      </c>
      <c r="I667" s="39">
        <v>11196.4</v>
      </c>
      <c r="J667" s="39">
        <v>11196.4</v>
      </c>
    </row>
    <row r="668" spans="1:10" ht="39.6" x14ac:dyDescent="0.25">
      <c r="A668" s="1"/>
      <c r="B668" s="25"/>
      <c r="C668" s="16" t="s">
        <v>88</v>
      </c>
      <c r="D668" s="16" t="s">
        <v>96</v>
      </c>
      <c r="E668" s="79">
        <v>9980022200</v>
      </c>
      <c r="F668" s="82" t="s">
        <v>209</v>
      </c>
      <c r="G668" s="98" t="s">
        <v>210</v>
      </c>
      <c r="H668" s="39">
        <v>536.29999999999995</v>
      </c>
      <c r="I668" s="39">
        <v>536.29999999999995</v>
      </c>
      <c r="J668" s="39">
        <v>536.29999999999995</v>
      </c>
    </row>
    <row r="669" spans="1:10" ht="14.4" x14ac:dyDescent="0.3">
      <c r="A669" s="1"/>
      <c r="B669" s="25"/>
      <c r="C669" s="35" t="s">
        <v>88</v>
      </c>
      <c r="D669" s="35" t="s">
        <v>102</v>
      </c>
      <c r="E669" s="35"/>
      <c r="F669" s="35"/>
      <c r="G669" s="27" t="s">
        <v>5</v>
      </c>
      <c r="H669" s="42">
        <f t="shared" ref="H669:J671" si="231">H670</f>
        <v>500</v>
      </c>
      <c r="I669" s="42">
        <f t="shared" si="231"/>
        <v>500</v>
      </c>
      <c r="J669" s="42">
        <f t="shared" si="231"/>
        <v>500</v>
      </c>
    </row>
    <row r="670" spans="1:10" ht="14.4" x14ac:dyDescent="0.3">
      <c r="A670" s="1"/>
      <c r="B670" s="25"/>
      <c r="C670" s="16" t="s">
        <v>88</v>
      </c>
      <c r="D670" s="16" t="s">
        <v>102</v>
      </c>
      <c r="E670" s="79">
        <v>9920000000</v>
      </c>
      <c r="F670" s="35"/>
      <c r="G670" s="126" t="s">
        <v>5</v>
      </c>
      <c r="H670" s="42">
        <f t="shared" si="231"/>
        <v>500</v>
      </c>
      <c r="I670" s="42">
        <f t="shared" si="231"/>
        <v>500</v>
      </c>
      <c r="J670" s="42">
        <f t="shared" si="231"/>
        <v>500</v>
      </c>
    </row>
    <row r="671" spans="1:10" ht="26.4" x14ac:dyDescent="0.25">
      <c r="A671" s="1"/>
      <c r="B671" s="25"/>
      <c r="C671" s="16" t="s">
        <v>88</v>
      </c>
      <c r="D671" s="16" t="s">
        <v>102</v>
      </c>
      <c r="E671" s="79">
        <v>9920026100</v>
      </c>
      <c r="F671" s="21"/>
      <c r="G671" s="99" t="s">
        <v>11</v>
      </c>
      <c r="H671" s="39">
        <f t="shared" si="231"/>
        <v>500</v>
      </c>
      <c r="I671" s="39">
        <f t="shared" si="231"/>
        <v>500</v>
      </c>
      <c r="J671" s="39">
        <f t="shared" si="231"/>
        <v>500</v>
      </c>
    </row>
    <row r="672" spans="1:10" x14ac:dyDescent="0.25">
      <c r="A672" s="1"/>
      <c r="B672" s="25"/>
      <c r="C672" s="16" t="s">
        <v>88</v>
      </c>
      <c r="D672" s="16" t="s">
        <v>102</v>
      </c>
      <c r="E672" s="79">
        <v>9920026100</v>
      </c>
      <c r="F672" s="16" t="s">
        <v>84</v>
      </c>
      <c r="G672" s="98" t="s">
        <v>85</v>
      </c>
      <c r="H672" s="39">
        <v>500</v>
      </c>
      <c r="I672" s="39">
        <v>500</v>
      </c>
      <c r="J672" s="39">
        <v>500</v>
      </c>
    </row>
    <row r="673" spans="2:12" ht="32.25" customHeight="1" x14ac:dyDescent="0.3">
      <c r="B673" s="25"/>
      <c r="C673" s="4" t="s">
        <v>9</v>
      </c>
      <c r="D673" s="5"/>
      <c r="E673" s="146"/>
      <c r="F673" s="146"/>
      <c r="G673" s="49" t="s">
        <v>606</v>
      </c>
      <c r="H673" s="96">
        <f>H674</f>
        <v>25</v>
      </c>
      <c r="I673" s="96">
        <f t="shared" ref="I673:J676" si="232">I674</f>
        <v>0</v>
      </c>
      <c r="J673" s="96">
        <f t="shared" si="232"/>
        <v>0</v>
      </c>
      <c r="L673" s="103"/>
    </row>
    <row r="674" spans="2:12" ht="26.4" x14ac:dyDescent="0.25">
      <c r="B674" s="25"/>
      <c r="C674" s="47" t="s">
        <v>9</v>
      </c>
      <c r="D674" s="47" t="s">
        <v>88</v>
      </c>
      <c r="E674" s="23"/>
      <c r="F674" s="23"/>
      <c r="G674" s="48" t="s">
        <v>607</v>
      </c>
      <c r="H674" s="93">
        <f>H675</f>
        <v>25</v>
      </c>
      <c r="I674" s="93">
        <f t="shared" si="232"/>
        <v>0</v>
      </c>
      <c r="J674" s="93">
        <f t="shared" si="232"/>
        <v>0</v>
      </c>
    </row>
    <row r="675" spans="2:12" ht="39.6" x14ac:dyDescent="0.25">
      <c r="B675" s="25"/>
      <c r="C675" s="82" t="s">
        <v>9</v>
      </c>
      <c r="D675" s="82" t="s">
        <v>88</v>
      </c>
      <c r="E675" s="82" t="s">
        <v>24</v>
      </c>
      <c r="F675" s="82"/>
      <c r="G675" s="99" t="s">
        <v>38</v>
      </c>
      <c r="H675" s="39">
        <f>H676</f>
        <v>25</v>
      </c>
      <c r="I675" s="39">
        <f t="shared" si="232"/>
        <v>0</v>
      </c>
      <c r="J675" s="39">
        <f t="shared" si="232"/>
        <v>0</v>
      </c>
    </row>
    <row r="676" spans="2:12" ht="26.4" x14ac:dyDescent="0.25">
      <c r="B676" s="25"/>
      <c r="C676" s="82" t="s">
        <v>9</v>
      </c>
      <c r="D676" s="82" t="s">
        <v>88</v>
      </c>
      <c r="E676" s="1">
        <v>9940026500</v>
      </c>
      <c r="F676" s="1"/>
      <c r="G676" s="99" t="s">
        <v>608</v>
      </c>
      <c r="H676" s="39">
        <f>H677</f>
        <v>25</v>
      </c>
      <c r="I676" s="39">
        <f t="shared" si="232"/>
        <v>0</v>
      </c>
      <c r="J676" s="39">
        <f t="shared" si="232"/>
        <v>0</v>
      </c>
    </row>
    <row r="677" spans="2:12" x14ac:dyDescent="0.25">
      <c r="B677" s="25"/>
      <c r="C677" s="82" t="s">
        <v>9</v>
      </c>
      <c r="D677" s="82" t="s">
        <v>88</v>
      </c>
      <c r="E677" s="1">
        <v>9940026500</v>
      </c>
      <c r="F677" s="82" t="s">
        <v>609</v>
      </c>
      <c r="G677" s="1" t="s">
        <v>610</v>
      </c>
      <c r="H677" s="39">
        <v>25</v>
      </c>
      <c r="I677" s="39">
        <v>0</v>
      </c>
      <c r="J677" s="39">
        <v>0</v>
      </c>
    </row>
  </sheetData>
  <mergeCells count="12">
    <mergeCell ref="B8:C8"/>
    <mergeCell ref="A16:A17"/>
    <mergeCell ref="A13:J13"/>
    <mergeCell ref="E15:E17"/>
    <mergeCell ref="F15:F17"/>
    <mergeCell ref="G15:G17"/>
    <mergeCell ref="H15:J15"/>
    <mergeCell ref="I16:J16"/>
    <mergeCell ref="C15:C17"/>
    <mergeCell ref="B15:B17"/>
    <mergeCell ref="H16:H17"/>
    <mergeCell ref="D15:D17"/>
  </mergeCells>
  <phoneticPr fontId="2" type="noConversion"/>
  <pageMargins left="0.75" right="0.75" top="0.9" bottom="1" header="0.5" footer="0.5"/>
  <pageSetup paperSize="9" scale="95" orientation="portrait"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M551"/>
  <sheetViews>
    <sheetView workbookViewId="0">
      <selection activeCell="G13" sqref="G13"/>
    </sheetView>
  </sheetViews>
  <sheetFormatPr defaultColWidth="9.109375" defaultRowHeight="13.2" x14ac:dyDescent="0.25"/>
  <cols>
    <col min="1" max="1" width="11.88671875" customWidth="1"/>
    <col min="2" max="2" width="3.33203125" customWidth="1"/>
    <col min="3" max="3" width="39.6640625" customWidth="1"/>
    <col min="4" max="4" width="11.88671875" customWidth="1"/>
    <col min="5" max="5" width="10.6640625" customWidth="1"/>
    <col min="6" max="6" width="10.44140625" customWidth="1"/>
    <col min="7" max="7" width="9.5546875" bestFit="1" customWidth="1"/>
  </cols>
  <sheetData>
    <row r="1" spans="1:6" x14ac:dyDescent="0.25">
      <c r="C1" s="127" t="s">
        <v>311</v>
      </c>
    </row>
    <row r="2" spans="1:6" x14ac:dyDescent="0.25">
      <c r="C2" s="127" t="s">
        <v>571</v>
      </c>
    </row>
    <row r="3" spans="1:6" x14ac:dyDescent="0.25">
      <c r="C3" s="127" t="s">
        <v>787</v>
      </c>
    </row>
    <row r="4" spans="1:6" x14ac:dyDescent="0.25">
      <c r="C4" s="127" t="s">
        <v>141</v>
      </c>
    </row>
    <row r="5" spans="1:6" x14ac:dyDescent="0.25">
      <c r="C5" s="127" t="s">
        <v>667</v>
      </c>
    </row>
    <row r="6" spans="1:6" x14ac:dyDescent="0.25">
      <c r="C6" s="127"/>
    </row>
    <row r="7" spans="1:6" x14ac:dyDescent="0.25">
      <c r="C7" s="127"/>
    </row>
    <row r="8" spans="1:6" x14ac:dyDescent="0.25">
      <c r="C8" s="85"/>
    </row>
    <row r="9" spans="1:6" x14ac:dyDescent="0.25">
      <c r="C9" s="127"/>
      <c r="D9" s="88"/>
      <c r="E9" s="89"/>
      <c r="F9" s="89"/>
    </row>
    <row r="10" spans="1:6" x14ac:dyDescent="0.25">
      <c r="C10" s="127"/>
      <c r="D10" s="88"/>
      <c r="E10" s="89"/>
      <c r="F10" s="89"/>
    </row>
    <row r="11" spans="1:6" x14ac:dyDescent="0.25">
      <c r="C11" s="127"/>
      <c r="D11" s="88"/>
      <c r="E11" s="89"/>
      <c r="F11" s="89"/>
    </row>
    <row r="12" spans="1:6" x14ac:dyDescent="0.25">
      <c r="C12" s="127"/>
      <c r="D12" s="88"/>
      <c r="E12" s="89"/>
      <c r="F12" s="89"/>
    </row>
    <row r="13" spans="1:6" x14ac:dyDescent="0.25">
      <c r="C13" s="127"/>
      <c r="D13" s="44"/>
    </row>
    <row r="14" spans="1:6" x14ac:dyDescent="0.25">
      <c r="C14" s="85"/>
      <c r="D14" s="44"/>
    </row>
    <row r="15" spans="1:6" ht="64.5" customHeight="1" x14ac:dyDescent="0.25">
      <c r="A15" s="239" t="s">
        <v>786</v>
      </c>
      <c r="B15" s="258"/>
      <c r="C15" s="258"/>
      <c r="D15" s="258"/>
      <c r="E15" s="258"/>
      <c r="F15" s="258"/>
    </row>
    <row r="16" spans="1:6" ht="15" x14ac:dyDescent="0.25">
      <c r="A16" s="109"/>
      <c r="B16" s="110"/>
      <c r="C16" s="110"/>
      <c r="D16" s="110"/>
      <c r="E16" s="110"/>
      <c r="F16" s="110"/>
    </row>
    <row r="17" spans="1:7" x14ac:dyDescent="0.25">
      <c r="D17" s="6"/>
    </row>
    <row r="18" spans="1:7" x14ac:dyDescent="0.25">
      <c r="A18" s="245" t="s">
        <v>119</v>
      </c>
      <c r="B18" s="245" t="s">
        <v>113</v>
      </c>
      <c r="C18" s="255" t="s">
        <v>268</v>
      </c>
      <c r="D18" s="251" t="s">
        <v>27</v>
      </c>
      <c r="E18" s="238"/>
      <c r="F18" s="238"/>
    </row>
    <row r="19" spans="1:7" x14ac:dyDescent="0.25">
      <c r="A19" s="246"/>
      <c r="B19" s="246"/>
      <c r="C19" s="256"/>
      <c r="D19" s="255" t="s">
        <v>468</v>
      </c>
      <c r="E19" s="238" t="s">
        <v>138</v>
      </c>
      <c r="F19" s="238"/>
    </row>
    <row r="20" spans="1:7" x14ac:dyDescent="0.25">
      <c r="A20" s="247"/>
      <c r="B20" s="247"/>
      <c r="C20" s="257"/>
      <c r="D20" s="257"/>
      <c r="E20" s="143" t="s">
        <v>596</v>
      </c>
      <c r="F20" s="143" t="s">
        <v>668</v>
      </c>
    </row>
    <row r="21" spans="1:7" x14ac:dyDescent="0.25">
      <c r="A21" s="2">
        <v>3</v>
      </c>
      <c r="B21" s="2">
        <v>4</v>
      </c>
      <c r="C21" s="2">
        <v>5</v>
      </c>
      <c r="D21" s="2">
        <v>6</v>
      </c>
      <c r="E21" s="2">
        <v>7</v>
      </c>
      <c r="F21" s="2">
        <v>8</v>
      </c>
    </row>
    <row r="22" spans="1:7" ht="17.399999999999999" x14ac:dyDescent="0.3">
      <c r="A22" s="2"/>
      <c r="B22" s="2"/>
      <c r="C22" s="9" t="s">
        <v>92</v>
      </c>
      <c r="D22" s="160">
        <f>D23+D497</f>
        <v>1339576.3</v>
      </c>
      <c r="E22" s="161">
        <f>E23+E497</f>
        <v>1140354.0000000002</v>
      </c>
      <c r="F22" s="161">
        <f>F23+F497</f>
        <v>1141596.4000000001</v>
      </c>
    </row>
    <row r="23" spans="1:7" ht="15.6" x14ac:dyDescent="0.3">
      <c r="A23" s="2"/>
      <c r="B23" s="2"/>
      <c r="C23" s="3" t="s">
        <v>358</v>
      </c>
      <c r="D23" s="160">
        <f>D24+D127+D189+D210+D265+D293+D300+D328+D339+D372+D387+D411+D444+D462+D474+D479</f>
        <v>1212292.7</v>
      </c>
      <c r="E23" s="160">
        <f>E24+E127+E189+E210+E265+E293+E300+E328+E339+E372+E387+E411+E444+E462+E474+E479</f>
        <v>1014119.7000000003</v>
      </c>
      <c r="F23" s="160">
        <f>F24+F127+F189+F210+F265+F293+F300+F328+F339+F372+F387+F411+F444+F462+F474+F479</f>
        <v>1015266.8</v>
      </c>
    </row>
    <row r="24" spans="1:7" ht="67.5" customHeight="1" x14ac:dyDescent="0.3">
      <c r="A24" s="73" t="s">
        <v>73</v>
      </c>
      <c r="B24" s="35"/>
      <c r="C24" s="64" t="s">
        <v>577</v>
      </c>
      <c r="D24" s="62">
        <f>D25+D38+D83+D98+D123</f>
        <v>678161.3</v>
      </c>
      <c r="E24" s="62">
        <f>E25+E38+E83+E98+E123</f>
        <v>653177.20000000007</v>
      </c>
      <c r="F24" s="62">
        <f>F25+F38+F83+F98+F123</f>
        <v>657636.9</v>
      </c>
      <c r="G24" s="103"/>
    </row>
    <row r="25" spans="1:7" ht="27" x14ac:dyDescent="0.3">
      <c r="A25" s="52" t="s">
        <v>74</v>
      </c>
      <c r="B25" s="35"/>
      <c r="C25" s="46" t="s">
        <v>388</v>
      </c>
      <c r="D25" s="94">
        <f>D26+D31+D34</f>
        <v>180378.9</v>
      </c>
      <c r="E25" s="94">
        <f>E26+E31+E34</f>
        <v>180238.9</v>
      </c>
      <c r="F25" s="94">
        <f>F26+F31+F34</f>
        <v>180238.9</v>
      </c>
      <c r="G25" s="103"/>
    </row>
    <row r="26" spans="1:7" ht="40.200000000000003" x14ac:dyDescent="0.3">
      <c r="A26" s="21" t="s">
        <v>331</v>
      </c>
      <c r="B26" s="35"/>
      <c r="C26" s="97" t="s">
        <v>389</v>
      </c>
      <c r="D26" s="94">
        <f>D27+D29</f>
        <v>167218.70000000001</v>
      </c>
      <c r="E26" s="94">
        <f t="shared" ref="E26:F26" si="0">E27+E29</f>
        <v>167221.6</v>
      </c>
      <c r="F26" s="94">
        <f t="shared" si="0"/>
        <v>167221.6</v>
      </c>
      <c r="G26" s="103"/>
    </row>
    <row r="27" spans="1:7" ht="51" customHeight="1" x14ac:dyDescent="0.25">
      <c r="A27" s="21" t="s">
        <v>379</v>
      </c>
      <c r="B27" s="21"/>
      <c r="C27" s="98" t="s">
        <v>378</v>
      </c>
      <c r="D27" s="94">
        <f>D28</f>
        <v>94397.6</v>
      </c>
      <c r="E27" s="94">
        <f t="shared" ref="E27:F27" si="1">E28</f>
        <v>94400.5</v>
      </c>
      <c r="F27" s="94">
        <f t="shared" si="1"/>
        <v>94400.5</v>
      </c>
      <c r="G27" s="103"/>
    </row>
    <row r="28" spans="1:7" x14ac:dyDescent="0.25">
      <c r="A28" s="21" t="s">
        <v>379</v>
      </c>
      <c r="B28" s="21" t="s">
        <v>223</v>
      </c>
      <c r="C28" s="98" t="s">
        <v>222</v>
      </c>
      <c r="D28" s="1">
        <v>94397.6</v>
      </c>
      <c r="E28" s="1">
        <v>94400.5</v>
      </c>
      <c r="F28" s="1">
        <v>94400.5</v>
      </c>
      <c r="G28" s="103"/>
    </row>
    <row r="29" spans="1:7" ht="64.5" customHeight="1" x14ac:dyDescent="0.25">
      <c r="A29" s="131" t="s">
        <v>381</v>
      </c>
      <c r="B29" s="21"/>
      <c r="C29" s="98" t="s">
        <v>380</v>
      </c>
      <c r="D29" s="94">
        <f>D30</f>
        <v>72821.100000000006</v>
      </c>
      <c r="E29" s="94">
        <f t="shared" ref="E29:F29" si="2">E30</f>
        <v>72821.100000000006</v>
      </c>
      <c r="F29" s="94">
        <f t="shared" si="2"/>
        <v>72821.100000000006</v>
      </c>
      <c r="G29" s="103"/>
    </row>
    <row r="30" spans="1:7" ht="13.8" x14ac:dyDescent="0.25">
      <c r="A30" s="131" t="s">
        <v>381</v>
      </c>
      <c r="B30" s="21" t="s">
        <v>223</v>
      </c>
      <c r="C30" s="98" t="s">
        <v>222</v>
      </c>
      <c r="D30" s="94">
        <v>72821.100000000006</v>
      </c>
      <c r="E30" s="94">
        <v>72821.100000000006</v>
      </c>
      <c r="F30" s="94">
        <v>72821.100000000006</v>
      </c>
      <c r="G30" s="103"/>
    </row>
    <row r="31" spans="1:7" ht="26.25" customHeight="1" x14ac:dyDescent="0.3">
      <c r="A31" s="21" t="s">
        <v>280</v>
      </c>
      <c r="B31" s="35"/>
      <c r="C31" s="97" t="s">
        <v>382</v>
      </c>
      <c r="D31" s="94">
        <f>D32</f>
        <v>142.9</v>
      </c>
      <c r="E31" s="94">
        <f t="shared" ref="E31:F31" si="3">E32</f>
        <v>0</v>
      </c>
      <c r="F31" s="94">
        <f t="shared" si="3"/>
        <v>0</v>
      </c>
      <c r="G31" s="103"/>
    </row>
    <row r="32" spans="1:7" ht="52.5" customHeight="1" x14ac:dyDescent="0.25">
      <c r="A32" s="21" t="s">
        <v>384</v>
      </c>
      <c r="B32" s="57"/>
      <c r="C32" s="97" t="s">
        <v>383</v>
      </c>
      <c r="D32" s="94">
        <f>D33</f>
        <v>142.9</v>
      </c>
      <c r="E32" s="94">
        <f t="shared" ref="E32:F32" si="4">E33</f>
        <v>0</v>
      </c>
      <c r="F32" s="94">
        <f t="shared" si="4"/>
        <v>0</v>
      </c>
      <c r="G32" s="103"/>
    </row>
    <row r="33" spans="1:7" x14ac:dyDescent="0.25">
      <c r="A33" s="21" t="s">
        <v>384</v>
      </c>
      <c r="B33" s="21" t="s">
        <v>223</v>
      </c>
      <c r="C33" s="98" t="s">
        <v>222</v>
      </c>
      <c r="D33" s="94">
        <v>142.9</v>
      </c>
      <c r="E33" s="94">
        <v>0</v>
      </c>
      <c r="F33" s="94">
        <v>0</v>
      </c>
      <c r="G33" s="103"/>
    </row>
    <row r="34" spans="1:7" ht="26.4" x14ac:dyDescent="0.25">
      <c r="A34" s="21" t="s">
        <v>281</v>
      </c>
      <c r="B34" s="21"/>
      <c r="C34" s="97" t="s">
        <v>385</v>
      </c>
      <c r="D34" s="94">
        <f>D35</f>
        <v>13017.3</v>
      </c>
      <c r="E34" s="94">
        <f>E35</f>
        <v>13017.3</v>
      </c>
      <c r="F34" s="94">
        <f>F35</f>
        <v>13017.3</v>
      </c>
      <c r="G34" s="103"/>
    </row>
    <row r="35" spans="1:7" ht="78.75" customHeight="1" x14ac:dyDescent="0.25">
      <c r="A35" s="57" t="s">
        <v>387</v>
      </c>
      <c r="B35" s="21"/>
      <c r="C35" s="98" t="s">
        <v>386</v>
      </c>
      <c r="D35" s="94">
        <f>D36+D37</f>
        <v>13017.3</v>
      </c>
      <c r="E35" s="94">
        <f>E36+E37</f>
        <v>13017.3</v>
      </c>
      <c r="F35" s="94">
        <f>F36+F37</f>
        <v>13017.3</v>
      </c>
      <c r="G35" s="103"/>
    </row>
    <row r="36" spans="1:7" ht="39.6" x14ac:dyDescent="0.25">
      <c r="A36" s="57" t="s">
        <v>387</v>
      </c>
      <c r="B36" s="82" t="s">
        <v>209</v>
      </c>
      <c r="C36" s="98" t="s">
        <v>210</v>
      </c>
      <c r="D36" s="94">
        <v>330</v>
      </c>
      <c r="E36" s="94">
        <v>330</v>
      </c>
      <c r="F36" s="94">
        <v>330</v>
      </c>
      <c r="G36" s="103"/>
    </row>
    <row r="37" spans="1:7" ht="25.5" customHeight="1" x14ac:dyDescent="0.25">
      <c r="A37" s="57" t="s">
        <v>387</v>
      </c>
      <c r="B37" s="82" t="s">
        <v>258</v>
      </c>
      <c r="C37" s="98" t="s">
        <v>247</v>
      </c>
      <c r="D37" s="94">
        <v>12687.3</v>
      </c>
      <c r="E37" s="94">
        <v>12687.3</v>
      </c>
      <c r="F37" s="94">
        <v>12687.3</v>
      </c>
      <c r="G37" s="103"/>
    </row>
    <row r="38" spans="1:7" ht="39.6" x14ac:dyDescent="0.25">
      <c r="A38" s="52" t="s">
        <v>75</v>
      </c>
      <c r="B38" s="21"/>
      <c r="C38" s="46" t="s">
        <v>565</v>
      </c>
      <c r="D38" s="94">
        <f>D39+D46+D57+D64+D77+D80</f>
        <v>435710.4</v>
      </c>
      <c r="E38" s="94">
        <f t="shared" ref="E38:F38" si="5">E39+E46+E57+E64+E77+E80</f>
        <v>410866.30000000005</v>
      </c>
      <c r="F38" s="94">
        <f t="shared" si="5"/>
        <v>415326</v>
      </c>
      <c r="G38" s="103"/>
    </row>
    <row r="39" spans="1:7" ht="53.4" x14ac:dyDescent="0.3">
      <c r="A39" s="21" t="s">
        <v>285</v>
      </c>
      <c r="B39" s="35"/>
      <c r="C39" s="97" t="s">
        <v>390</v>
      </c>
      <c r="D39" s="94">
        <f>D40+D42+D44</f>
        <v>356972.70000000007</v>
      </c>
      <c r="E39" s="94">
        <f t="shared" ref="E39:F39" si="6">E40+E42+E44</f>
        <v>357026.60000000003</v>
      </c>
      <c r="F39" s="94">
        <f t="shared" si="6"/>
        <v>357026.60000000003</v>
      </c>
      <c r="G39" s="103"/>
    </row>
    <row r="40" spans="1:7" ht="66.75" customHeight="1" x14ac:dyDescent="0.25">
      <c r="A40" s="82" t="s">
        <v>392</v>
      </c>
      <c r="B40" s="82"/>
      <c r="C40" s="98" t="s">
        <v>391</v>
      </c>
      <c r="D40" s="94">
        <f>D41</f>
        <v>250542.2</v>
      </c>
      <c r="E40" s="94">
        <f>E41</f>
        <v>250596.1</v>
      </c>
      <c r="F40" s="94">
        <f>F41</f>
        <v>250596.1</v>
      </c>
      <c r="G40" s="103"/>
    </row>
    <row r="41" spans="1:7" x14ac:dyDescent="0.25">
      <c r="A41" s="57" t="s">
        <v>392</v>
      </c>
      <c r="B41" s="21" t="s">
        <v>223</v>
      </c>
      <c r="C41" s="98" t="s">
        <v>222</v>
      </c>
      <c r="D41" s="39">
        <v>250542.2</v>
      </c>
      <c r="E41" s="39">
        <v>250596.1</v>
      </c>
      <c r="F41" s="39">
        <v>250596.1</v>
      </c>
      <c r="G41" s="103"/>
    </row>
    <row r="42" spans="1:7" ht="66.75" customHeight="1" x14ac:dyDescent="0.25">
      <c r="A42" s="57" t="s">
        <v>393</v>
      </c>
      <c r="B42" s="21"/>
      <c r="C42" s="98" t="s">
        <v>284</v>
      </c>
      <c r="D42" s="94">
        <f>D43</f>
        <v>90572.1</v>
      </c>
      <c r="E42" s="94">
        <f>E43</f>
        <v>90572.1</v>
      </c>
      <c r="F42" s="94">
        <f>F43</f>
        <v>90572.1</v>
      </c>
      <c r="G42" s="103"/>
    </row>
    <row r="43" spans="1:7" x14ac:dyDescent="0.25">
      <c r="A43" s="57" t="s">
        <v>393</v>
      </c>
      <c r="B43" s="21" t="s">
        <v>223</v>
      </c>
      <c r="C43" s="98" t="s">
        <v>222</v>
      </c>
      <c r="D43" s="94">
        <v>90572.1</v>
      </c>
      <c r="E43" s="94">
        <v>90572.1</v>
      </c>
      <c r="F43" s="94">
        <v>90572.1</v>
      </c>
      <c r="G43" s="103"/>
    </row>
    <row r="44" spans="1:7" ht="49.5" customHeight="1" x14ac:dyDescent="0.25">
      <c r="A44" s="57" t="s">
        <v>395</v>
      </c>
      <c r="B44" s="21"/>
      <c r="C44" s="98" t="s">
        <v>394</v>
      </c>
      <c r="D44" s="94">
        <f>D45</f>
        <v>15858.4</v>
      </c>
      <c r="E44" s="94">
        <f>E45</f>
        <v>15858.4</v>
      </c>
      <c r="F44" s="94">
        <f>F45</f>
        <v>15858.4</v>
      </c>
      <c r="G44" s="103"/>
    </row>
    <row r="45" spans="1:7" x14ac:dyDescent="0.25">
      <c r="A45" s="21" t="s">
        <v>395</v>
      </c>
      <c r="B45" s="21" t="s">
        <v>223</v>
      </c>
      <c r="C45" s="98" t="s">
        <v>222</v>
      </c>
      <c r="D45" s="1">
        <v>15858.4</v>
      </c>
      <c r="E45" s="1">
        <v>15858.4</v>
      </c>
      <c r="F45" s="1">
        <v>15858.4</v>
      </c>
      <c r="G45" s="103"/>
    </row>
    <row r="46" spans="1:7" ht="37.5" customHeight="1" x14ac:dyDescent="0.25">
      <c r="A46" s="21" t="s">
        <v>397</v>
      </c>
      <c r="B46" s="82"/>
      <c r="C46" s="97" t="s">
        <v>396</v>
      </c>
      <c r="D46" s="94">
        <f>D47+D49+D51+D53+D55</f>
        <v>19011.699999999997</v>
      </c>
      <c r="E46" s="94">
        <f t="shared" ref="E46:F46" si="7">E47+E49+E51+E53+E55</f>
        <v>0</v>
      </c>
      <c r="F46" s="94">
        <f t="shared" si="7"/>
        <v>0</v>
      </c>
      <c r="G46" s="103"/>
    </row>
    <row r="47" spans="1:7" s="227" customFormat="1" ht="37.5" customHeight="1" x14ac:dyDescent="0.3">
      <c r="A47" s="21" t="s">
        <v>778</v>
      </c>
      <c r="B47" s="35"/>
      <c r="C47" s="197" t="s">
        <v>779</v>
      </c>
      <c r="D47" s="1">
        <f>D48</f>
        <v>6352.2</v>
      </c>
      <c r="E47" s="1">
        <f t="shared" ref="E47:F47" si="8">E48</f>
        <v>0</v>
      </c>
      <c r="F47" s="1">
        <f t="shared" si="8"/>
        <v>0</v>
      </c>
      <c r="G47" s="103"/>
    </row>
    <row r="48" spans="1:7" s="227" customFormat="1" ht="17.25" customHeight="1" x14ac:dyDescent="0.25">
      <c r="A48" s="21" t="s">
        <v>778</v>
      </c>
      <c r="B48" s="21" t="s">
        <v>223</v>
      </c>
      <c r="C48" s="181" t="s">
        <v>222</v>
      </c>
      <c r="D48" s="1">
        <v>6352.2</v>
      </c>
      <c r="E48" s="1">
        <v>0</v>
      </c>
      <c r="F48" s="1">
        <v>0</v>
      </c>
      <c r="G48" s="103"/>
    </row>
    <row r="49" spans="1:7" ht="51" customHeight="1" x14ac:dyDescent="0.25">
      <c r="A49" s="57" t="s">
        <v>398</v>
      </c>
      <c r="B49" s="21"/>
      <c r="C49" s="98" t="s">
        <v>399</v>
      </c>
      <c r="D49" s="94">
        <f>D50</f>
        <v>454</v>
      </c>
      <c r="E49" s="94">
        <f>E50</f>
        <v>0</v>
      </c>
      <c r="F49" s="94">
        <f>F50</f>
        <v>0</v>
      </c>
      <c r="G49" s="103"/>
    </row>
    <row r="50" spans="1:7" x14ac:dyDescent="0.25">
      <c r="A50" s="57" t="s">
        <v>398</v>
      </c>
      <c r="B50" s="21" t="s">
        <v>223</v>
      </c>
      <c r="C50" s="98" t="s">
        <v>222</v>
      </c>
      <c r="D50" s="94">
        <v>454</v>
      </c>
      <c r="E50" s="94">
        <v>0</v>
      </c>
      <c r="F50" s="94">
        <v>0</v>
      </c>
      <c r="G50" s="103"/>
    </row>
    <row r="51" spans="1:7" ht="51.75" customHeight="1" x14ac:dyDescent="0.25">
      <c r="A51" s="57" t="s">
        <v>400</v>
      </c>
      <c r="B51" s="57"/>
      <c r="C51" s="124" t="s">
        <v>401</v>
      </c>
      <c r="D51" s="94">
        <f>D52</f>
        <v>864.7</v>
      </c>
      <c r="E51" s="94">
        <f>E52</f>
        <v>0</v>
      </c>
      <c r="F51" s="94">
        <f>F52</f>
        <v>0</v>
      </c>
      <c r="G51" s="103"/>
    </row>
    <row r="52" spans="1:7" x14ac:dyDescent="0.25">
      <c r="A52" s="57" t="s">
        <v>400</v>
      </c>
      <c r="B52" s="21" t="s">
        <v>223</v>
      </c>
      <c r="C52" s="98" t="s">
        <v>222</v>
      </c>
      <c r="D52" s="94">
        <v>864.7</v>
      </c>
      <c r="E52" s="94">
        <v>0</v>
      </c>
      <c r="F52" s="94">
        <v>0</v>
      </c>
      <c r="G52" s="103"/>
    </row>
    <row r="53" spans="1:7" ht="42" customHeight="1" x14ac:dyDescent="0.25">
      <c r="A53" s="57" t="s">
        <v>615</v>
      </c>
      <c r="B53" s="21"/>
      <c r="C53" s="98" t="s">
        <v>616</v>
      </c>
      <c r="D53" s="94">
        <f>D54</f>
        <v>500</v>
      </c>
      <c r="E53" s="94">
        <f t="shared" ref="E53:F53" si="9">E54</f>
        <v>0</v>
      </c>
      <c r="F53" s="94">
        <f t="shared" si="9"/>
        <v>0</v>
      </c>
      <c r="G53" s="103"/>
    </row>
    <row r="54" spans="1:7" x14ac:dyDescent="0.25">
      <c r="A54" s="57" t="s">
        <v>615</v>
      </c>
      <c r="B54" s="21" t="s">
        <v>223</v>
      </c>
      <c r="C54" s="98" t="s">
        <v>222</v>
      </c>
      <c r="D54" s="94">
        <v>500</v>
      </c>
      <c r="E54" s="94">
        <v>0</v>
      </c>
      <c r="F54" s="94">
        <v>0</v>
      </c>
      <c r="G54" s="103"/>
    </row>
    <row r="55" spans="1:7" s="227" customFormat="1" ht="52.8" x14ac:dyDescent="0.25">
      <c r="A55" s="162" t="s">
        <v>767</v>
      </c>
      <c r="B55" s="21"/>
      <c r="C55" s="98" t="s">
        <v>768</v>
      </c>
      <c r="D55" s="94">
        <f>D56</f>
        <v>10840.8</v>
      </c>
      <c r="E55" s="94">
        <f t="shared" ref="E55:F55" si="10">E56</f>
        <v>0</v>
      </c>
      <c r="F55" s="94">
        <f t="shared" si="10"/>
        <v>0</v>
      </c>
      <c r="G55" s="103"/>
    </row>
    <row r="56" spans="1:7" s="227" customFormat="1" x14ac:dyDescent="0.25">
      <c r="A56" s="162" t="s">
        <v>767</v>
      </c>
      <c r="B56" s="21" t="s">
        <v>223</v>
      </c>
      <c r="C56" s="98" t="s">
        <v>222</v>
      </c>
      <c r="D56" s="94">
        <v>10840.8</v>
      </c>
      <c r="E56" s="94">
        <v>0</v>
      </c>
      <c r="F56" s="94">
        <v>0</v>
      </c>
      <c r="G56" s="103"/>
    </row>
    <row r="57" spans="1:7" ht="50.25" customHeight="1" x14ac:dyDescent="0.25">
      <c r="A57" s="21" t="s">
        <v>402</v>
      </c>
      <c r="B57" s="21"/>
      <c r="C57" s="97" t="s">
        <v>404</v>
      </c>
      <c r="D57" s="94">
        <f>D58+D60+D62</f>
        <v>26803.8</v>
      </c>
      <c r="E57" s="94">
        <f>E58+E60+E62</f>
        <v>26638.7</v>
      </c>
      <c r="F57" s="94">
        <f>F58+F60+F62</f>
        <v>26563.8</v>
      </c>
      <c r="G57" s="103"/>
    </row>
    <row r="58" spans="1:7" ht="35.25" customHeight="1" x14ac:dyDescent="0.25">
      <c r="A58" s="57" t="s">
        <v>403</v>
      </c>
      <c r="B58" s="21"/>
      <c r="C58" s="98" t="s">
        <v>305</v>
      </c>
      <c r="D58" s="94">
        <f>D59</f>
        <v>5242.3</v>
      </c>
      <c r="E58" s="94">
        <f>E59</f>
        <v>5242.3</v>
      </c>
      <c r="F58" s="94">
        <f>F59</f>
        <v>5242.3</v>
      </c>
      <c r="G58" s="103"/>
    </row>
    <row r="59" spans="1:7" x14ac:dyDescent="0.25">
      <c r="A59" s="57" t="s">
        <v>403</v>
      </c>
      <c r="B59" s="21" t="s">
        <v>223</v>
      </c>
      <c r="C59" s="98" t="s">
        <v>222</v>
      </c>
      <c r="D59" s="39">
        <v>5242.3</v>
      </c>
      <c r="E59" s="39">
        <v>5242.3</v>
      </c>
      <c r="F59" s="39">
        <v>5242.3</v>
      </c>
      <c r="G59" s="103"/>
    </row>
    <row r="60" spans="1:7" ht="65.25" customHeight="1" x14ac:dyDescent="0.25">
      <c r="A60" s="21" t="s">
        <v>405</v>
      </c>
      <c r="B60" s="21"/>
      <c r="C60" s="98" t="s">
        <v>134</v>
      </c>
      <c r="D60" s="94">
        <f>D61</f>
        <v>21321.5</v>
      </c>
      <c r="E60" s="94">
        <f>E61</f>
        <v>21321.5</v>
      </c>
      <c r="F60" s="94">
        <f>F61</f>
        <v>21321.5</v>
      </c>
      <c r="G60" s="103"/>
    </row>
    <row r="61" spans="1:7" x14ac:dyDescent="0.25">
      <c r="A61" s="21" t="s">
        <v>405</v>
      </c>
      <c r="B61" s="21" t="s">
        <v>223</v>
      </c>
      <c r="C61" s="98" t="s">
        <v>222</v>
      </c>
      <c r="D61" s="94">
        <v>21321.5</v>
      </c>
      <c r="E61" s="94">
        <v>21321.5</v>
      </c>
      <c r="F61" s="94">
        <v>21321.5</v>
      </c>
      <c r="G61" s="103"/>
    </row>
    <row r="62" spans="1:7" ht="52.5" customHeight="1" x14ac:dyDescent="0.25">
      <c r="A62" s="21" t="s">
        <v>406</v>
      </c>
      <c r="B62" s="21"/>
      <c r="C62" s="98" t="s">
        <v>575</v>
      </c>
      <c r="D62" s="94">
        <f>D63</f>
        <v>240</v>
      </c>
      <c r="E62" s="94">
        <f>E63</f>
        <v>74.900000000000006</v>
      </c>
      <c r="F62" s="94">
        <f>F63</f>
        <v>0</v>
      </c>
      <c r="G62" s="103"/>
    </row>
    <row r="63" spans="1:7" x14ac:dyDescent="0.25">
      <c r="A63" s="21" t="s">
        <v>406</v>
      </c>
      <c r="B63" s="21" t="s">
        <v>223</v>
      </c>
      <c r="C63" s="98" t="s">
        <v>222</v>
      </c>
      <c r="D63" s="41">
        <v>240</v>
      </c>
      <c r="E63" s="41">
        <v>74.900000000000006</v>
      </c>
      <c r="F63" s="41">
        <v>0</v>
      </c>
      <c r="G63" s="103"/>
    </row>
    <row r="64" spans="1:7" ht="52.8" x14ac:dyDescent="0.25">
      <c r="A64" s="21" t="s">
        <v>407</v>
      </c>
      <c r="B64" s="21"/>
      <c r="C64" s="97" t="s">
        <v>408</v>
      </c>
      <c r="D64" s="41">
        <f>D65+D67+D70+D72+D75</f>
        <v>30104.600000000002</v>
      </c>
      <c r="E64" s="41">
        <f t="shared" ref="E64:F64" si="11">E65+E67+E70+E72+E75</f>
        <v>24383.4</v>
      </c>
      <c r="F64" s="41">
        <f t="shared" si="11"/>
        <v>28918.000000000004</v>
      </c>
      <c r="G64" s="103"/>
    </row>
    <row r="65" spans="1:13" ht="53.25" customHeight="1" x14ac:dyDescent="0.25">
      <c r="A65" s="21" t="s">
        <v>652</v>
      </c>
      <c r="B65" s="82"/>
      <c r="C65" s="55" t="s">
        <v>371</v>
      </c>
      <c r="D65" s="41">
        <f>D66</f>
        <v>19143.3</v>
      </c>
      <c r="E65" s="41">
        <f>E66</f>
        <v>18674.599999999999</v>
      </c>
      <c r="F65" s="41">
        <f>F66</f>
        <v>18296.400000000001</v>
      </c>
      <c r="G65" s="103"/>
    </row>
    <row r="66" spans="1:13" x14ac:dyDescent="0.25">
      <c r="A66" s="21" t="s">
        <v>652</v>
      </c>
      <c r="B66" s="21" t="s">
        <v>223</v>
      </c>
      <c r="C66" s="98" t="s">
        <v>222</v>
      </c>
      <c r="D66" s="39">
        <v>19143.3</v>
      </c>
      <c r="E66" s="39">
        <v>18674.599999999999</v>
      </c>
      <c r="F66" s="39">
        <v>18296.400000000001</v>
      </c>
      <c r="G66" s="103"/>
    </row>
    <row r="67" spans="1:13" ht="25.5" customHeight="1" x14ac:dyDescent="0.25">
      <c r="A67" s="57" t="s">
        <v>561</v>
      </c>
      <c r="B67" s="21"/>
      <c r="C67" s="98" t="s">
        <v>133</v>
      </c>
      <c r="D67" s="41">
        <f>SUM(D68:D69)</f>
        <v>215.9</v>
      </c>
      <c r="E67" s="41">
        <f>SUM(E68:E69)</f>
        <v>215.9</v>
      </c>
      <c r="F67" s="41">
        <f>SUM(F68:F69)</f>
        <v>215.9</v>
      </c>
      <c r="G67" s="103"/>
    </row>
    <row r="68" spans="1:13" ht="26.25" customHeight="1" x14ac:dyDescent="0.25">
      <c r="A68" s="57" t="s">
        <v>561</v>
      </c>
      <c r="B68" s="82" t="s">
        <v>64</v>
      </c>
      <c r="C68" s="55" t="s">
        <v>129</v>
      </c>
      <c r="D68" s="41">
        <v>88.5</v>
      </c>
      <c r="E68" s="41">
        <v>88.5</v>
      </c>
      <c r="F68" s="41">
        <v>88.5</v>
      </c>
      <c r="G68" s="103"/>
    </row>
    <row r="69" spans="1:13" ht="39.6" x14ac:dyDescent="0.25">
      <c r="A69" s="57" t="s">
        <v>561</v>
      </c>
      <c r="B69" s="82" t="s">
        <v>209</v>
      </c>
      <c r="C69" s="98" t="s">
        <v>210</v>
      </c>
      <c r="D69" s="41">
        <v>127.4</v>
      </c>
      <c r="E69" s="41">
        <v>127.4</v>
      </c>
      <c r="F69" s="41">
        <v>127.4</v>
      </c>
      <c r="G69" s="103"/>
    </row>
    <row r="70" spans="1:13" x14ac:dyDescent="0.25">
      <c r="A70" s="57" t="s">
        <v>409</v>
      </c>
      <c r="B70" s="21"/>
      <c r="C70" s="98" t="s">
        <v>45</v>
      </c>
      <c r="D70" s="41">
        <f>D71</f>
        <v>3042.5</v>
      </c>
      <c r="E70" s="41">
        <f>E71</f>
        <v>3042.5</v>
      </c>
      <c r="F70" s="41">
        <f>F71</f>
        <v>3042.5</v>
      </c>
      <c r="G70" s="103"/>
    </row>
    <row r="71" spans="1:13" x14ac:dyDescent="0.25">
      <c r="A71" s="57" t="s">
        <v>409</v>
      </c>
      <c r="B71" s="21" t="s">
        <v>223</v>
      </c>
      <c r="C71" s="98" t="s">
        <v>222</v>
      </c>
      <c r="D71" s="41">
        <v>3042.5</v>
      </c>
      <c r="E71" s="41">
        <v>3042.5</v>
      </c>
      <c r="F71" s="41">
        <v>3042.5</v>
      </c>
      <c r="G71" s="103"/>
    </row>
    <row r="72" spans="1:13" ht="39" customHeight="1" x14ac:dyDescent="0.3">
      <c r="A72" s="57" t="s">
        <v>411</v>
      </c>
      <c r="B72" s="21"/>
      <c r="C72" s="98" t="s">
        <v>410</v>
      </c>
      <c r="D72" s="41">
        <f>SUM(D73:D74)</f>
        <v>2450.4</v>
      </c>
      <c r="E72" s="41">
        <f>SUM(E73:E74)</f>
        <v>2450.4</v>
      </c>
      <c r="F72" s="41">
        <f>SUM(F73:F74)</f>
        <v>2450.4</v>
      </c>
      <c r="G72" s="103"/>
      <c r="J72" s="144"/>
      <c r="K72" s="145"/>
      <c r="L72" s="145"/>
      <c r="M72" s="144"/>
    </row>
    <row r="73" spans="1:13" x14ac:dyDescent="0.25">
      <c r="A73" s="57" t="s">
        <v>411</v>
      </c>
      <c r="B73" s="21" t="s">
        <v>223</v>
      </c>
      <c r="C73" s="98" t="s">
        <v>222</v>
      </c>
      <c r="D73" s="39">
        <v>2250.4</v>
      </c>
      <c r="E73" s="39">
        <v>2250.4</v>
      </c>
      <c r="F73" s="39">
        <v>2250.4</v>
      </c>
      <c r="G73" s="103"/>
    </row>
    <row r="74" spans="1:13" ht="66" x14ac:dyDescent="0.25">
      <c r="A74" s="57" t="s">
        <v>411</v>
      </c>
      <c r="B74" s="16" t="s">
        <v>12</v>
      </c>
      <c r="C74" s="98" t="s">
        <v>364</v>
      </c>
      <c r="D74" s="41">
        <v>200</v>
      </c>
      <c r="E74" s="41">
        <v>200</v>
      </c>
      <c r="F74" s="41">
        <v>200</v>
      </c>
      <c r="G74" s="103"/>
    </row>
    <row r="75" spans="1:13" ht="54" customHeight="1" x14ac:dyDescent="0.25">
      <c r="A75" s="57" t="s">
        <v>556</v>
      </c>
      <c r="B75" s="16"/>
      <c r="C75" s="98" t="s">
        <v>557</v>
      </c>
      <c r="D75" s="41">
        <f>D76</f>
        <v>5252.5</v>
      </c>
      <c r="E75" s="41">
        <f t="shared" ref="E75:F75" si="12">E76</f>
        <v>0</v>
      </c>
      <c r="F75" s="41">
        <f t="shared" si="12"/>
        <v>4912.8</v>
      </c>
      <c r="G75" s="103"/>
    </row>
    <row r="76" spans="1:13" x14ac:dyDescent="0.25">
      <c r="A76" s="57" t="s">
        <v>556</v>
      </c>
      <c r="B76" s="21" t="s">
        <v>223</v>
      </c>
      <c r="C76" s="98" t="s">
        <v>222</v>
      </c>
      <c r="D76" s="41">
        <v>5252.5</v>
      </c>
      <c r="E76" s="41">
        <v>0</v>
      </c>
      <c r="F76" s="41">
        <v>4912.8</v>
      </c>
      <c r="G76" s="103"/>
    </row>
    <row r="77" spans="1:13" ht="39.6" x14ac:dyDescent="0.25">
      <c r="A77" s="57" t="s">
        <v>617</v>
      </c>
      <c r="B77" s="21"/>
      <c r="C77" s="148" t="s">
        <v>618</v>
      </c>
      <c r="D77" s="41">
        <f>D78</f>
        <v>250</v>
      </c>
      <c r="E77" s="41">
        <f t="shared" ref="E77:F77" si="13">E78</f>
        <v>250</v>
      </c>
      <c r="F77" s="41">
        <f t="shared" si="13"/>
        <v>250</v>
      </c>
      <c r="G77" s="103"/>
    </row>
    <row r="78" spans="1:13" ht="51" customHeight="1" x14ac:dyDescent="0.25">
      <c r="A78" s="57" t="s">
        <v>780</v>
      </c>
      <c r="B78" s="21"/>
      <c r="C78" s="97" t="s">
        <v>781</v>
      </c>
      <c r="D78" s="41">
        <f>D79</f>
        <v>250</v>
      </c>
      <c r="E78" s="41">
        <f t="shared" ref="E78:F78" si="14">E79</f>
        <v>250</v>
      </c>
      <c r="F78" s="41">
        <f t="shared" si="14"/>
        <v>250</v>
      </c>
      <c r="G78" s="103"/>
    </row>
    <row r="79" spans="1:13" x14ac:dyDescent="0.25">
      <c r="A79" s="57" t="s">
        <v>780</v>
      </c>
      <c r="B79" s="21" t="s">
        <v>223</v>
      </c>
      <c r="C79" s="98" t="s">
        <v>222</v>
      </c>
      <c r="D79" s="41">
        <v>250</v>
      </c>
      <c r="E79" s="41">
        <v>250</v>
      </c>
      <c r="F79" s="41">
        <v>250</v>
      </c>
      <c r="G79" s="103"/>
    </row>
    <row r="80" spans="1:13" s="164" customFormat="1" ht="52.8" x14ac:dyDescent="0.25">
      <c r="A80" s="57" t="s">
        <v>664</v>
      </c>
      <c r="B80" s="21"/>
      <c r="C80" s="98" t="s">
        <v>665</v>
      </c>
      <c r="D80" s="41">
        <f>D81</f>
        <v>2567.6</v>
      </c>
      <c r="E80" s="41">
        <f t="shared" ref="E80:F81" si="15">E81</f>
        <v>2567.6</v>
      </c>
      <c r="F80" s="41">
        <f t="shared" si="15"/>
        <v>2567.6</v>
      </c>
      <c r="G80" s="103"/>
    </row>
    <row r="81" spans="1:7" s="164" customFormat="1" ht="66" x14ac:dyDescent="0.25">
      <c r="A81" s="57" t="s">
        <v>662</v>
      </c>
      <c r="B81" s="21"/>
      <c r="C81" s="98" t="s">
        <v>663</v>
      </c>
      <c r="D81" s="1">
        <f>D82</f>
        <v>2567.6</v>
      </c>
      <c r="E81" s="1">
        <f t="shared" si="15"/>
        <v>2567.6</v>
      </c>
      <c r="F81" s="1">
        <f t="shared" si="15"/>
        <v>2567.6</v>
      </c>
      <c r="G81" s="103"/>
    </row>
    <row r="82" spans="1:7" s="164" customFormat="1" x14ac:dyDescent="0.25">
      <c r="A82" s="57" t="s">
        <v>662</v>
      </c>
      <c r="B82" s="21" t="s">
        <v>223</v>
      </c>
      <c r="C82" s="98" t="s">
        <v>222</v>
      </c>
      <c r="D82" s="1">
        <v>2567.6</v>
      </c>
      <c r="E82" s="1">
        <v>2567.6</v>
      </c>
      <c r="F82" s="1">
        <v>2567.6</v>
      </c>
      <c r="G82" s="103"/>
    </row>
    <row r="83" spans="1:7" ht="40.200000000000003" x14ac:dyDescent="0.3">
      <c r="A83" s="52" t="s">
        <v>412</v>
      </c>
      <c r="B83" s="35"/>
      <c r="C83" s="46" t="s">
        <v>413</v>
      </c>
      <c r="D83" s="94">
        <f>D84+D91</f>
        <v>50711</v>
      </c>
      <c r="E83" s="94">
        <f>E84+E91</f>
        <v>50711</v>
      </c>
      <c r="F83" s="94">
        <f>F84+F91</f>
        <v>50711</v>
      </c>
      <c r="G83" s="103"/>
    </row>
    <row r="84" spans="1:7" ht="52.8" x14ac:dyDescent="0.25">
      <c r="A84" s="21" t="s">
        <v>417</v>
      </c>
      <c r="B84" s="21"/>
      <c r="C84" s="97" t="s">
        <v>414</v>
      </c>
      <c r="D84" s="41">
        <f>D85+D87+D89</f>
        <v>49516</v>
      </c>
      <c r="E84" s="41">
        <f t="shared" ref="E84:F84" si="16">E85+E87+E89</f>
        <v>49516</v>
      </c>
      <c r="F84" s="41">
        <f t="shared" si="16"/>
        <v>49516</v>
      </c>
      <c r="G84" s="103"/>
    </row>
    <row r="85" spans="1:7" ht="63" customHeight="1" x14ac:dyDescent="0.25">
      <c r="A85" s="57" t="s">
        <v>416</v>
      </c>
      <c r="B85" s="16"/>
      <c r="C85" s="98" t="s">
        <v>415</v>
      </c>
      <c r="D85" s="94">
        <f>D86</f>
        <v>36709.5</v>
      </c>
      <c r="E85" s="94">
        <f>SUM(E86:E86)</f>
        <v>36709.5</v>
      </c>
      <c r="F85" s="94">
        <f>SUM(F86:F86)</f>
        <v>36709.5</v>
      </c>
      <c r="G85" s="103"/>
    </row>
    <row r="86" spans="1:7" x14ac:dyDescent="0.25">
      <c r="A86" s="57" t="s">
        <v>416</v>
      </c>
      <c r="B86" s="21" t="s">
        <v>223</v>
      </c>
      <c r="C86" s="98" t="s">
        <v>222</v>
      </c>
      <c r="D86" s="94">
        <v>36709.5</v>
      </c>
      <c r="E86" s="94">
        <v>36709.5</v>
      </c>
      <c r="F86" s="94">
        <v>36709.5</v>
      </c>
      <c r="G86" s="103"/>
    </row>
    <row r="87" spans="1:7" ht="67.5" customHeight="1" x14ac:dyDescent="0.25">
      <c r="A87" s="57" t="s">
        <v>418</v>
      </c>
      <c r="B87" s="21"/>
      <c r="C87" s="98" t="s">
        <v>419</v>
      </c>
      <c r="D87" s="94">
        <f>D88</f>
        <v>12678.4</v>
      </c>
      <c r="E87" s="94">
        <f>E88</f>
        <v>12678.4</v>
      </c>
      <c r="F87" s="94">
        <f>F88</f>
        <v>12678.4</v>
      </c>
      <c r="G87" s="103"/>
    </row>
    <row r="88" spans="1:7" x14ac:dyDescent="0.25">
      <c r="A88" s="57" t="s">
        <v>418</v>
      </c>
      <c r="B88" s="21" t="s">
        <v>223</v>
      </c>
      <c r="C88" s="98" t="s">
        <v>222</v>
      </c>
      <c r="D88" s="132">
        <v>12678.4</v>
      </c>
      <c r="E88" s="132">
        <v>12678.4</v>
      </c>
      <c r="F88" s="132">
        <v>12678.4</v>
      </c>
      <c r="G88" s="103"/>
    </row>
    <row r="89" spans="1:7" ht="66" customHeight="1" x14ac:dyDescent="0.25">
      <c r="A89" s="57" t="s">
        <v>420</v>
      </c>
      <c r="B89" s="57"/>
      <c r="C89" s="98" t="s">
        <v>421</v>
      </c>
      <c r="D89" s="39">
        <f>D90</f>
        <v>128.1</v>
      </c>
      <c r="E89" s="39">
        <f>E90</f>
        <v>128.1</v>
      </c>
      <c r="F89" s="39">
        <f>F90</f>
        <v>128.1</v>
      </c>
      <c r="G89" s="103"/>
    </row>
    <row r="90" spans="1:7" x14ac:dyDescent="0.25">
      <c r="A90" s="21" t="s">
        <v>420</v>
      </c>
      <c r="B90" s="21" t="s">
        <v>223</v>
      </c>
      <c r="C90" s="98" t="s">
        <v>222</v>
      </c>
      <c r="D90" s="41">
        <v>128.1</v>
      </c>
      <c r="E90" s="41">
        <v>128.1</v>
      </c>
      <c r="F90" s="41">
        <v>128.1</v>
      </c>
      <c r="G90" s="103"/>
    </row>
    <row r="91" spans="1:7" ht="25.5" customHeight="1" x14ac:dyDescent="0.25">
      <c r="A91" s="21" t="s">
        <v>423</v>
      </c>
      <c r="B91" s="82"/>
      <c r="C91" s="97" t="s">
        <v>422</v>
      </c>
      <c r="D91" s="41">
        <f>D92+D94+D96</f>
        <v>1195</v>
      </c>
      <c r="E91" s="41">
        <f t="shared" ref="E91:F91" si="17">E92+E94+E96</f>
        <v>1195</v>
      </c>
      <c r="F91" s="41">
        <f t="shared" si="17"/>
        <v>1195</v>
      </c>
      <c r="G91" s="103"/>
    </row>
    <row r="92" spans="1:7" ht="52.5" customHeight="1" x14ac:dyDescent="0.25">
      <c r="A92" s="57" t="s">
        <v>564</v>
      </c>
      <c r="B92" s="21"/>
      <c r="C92" s="108" t="s">
        <v>424</v>
      </c>
      <c r="D92" s="94">
        <f>D93</f>
        <v>795</v>
      </c>
      <c r="E92" s="94">
        <f t="shared" ref="E92:F92" si="18">E93</f>
        <v>795</v>
      </c>
      <c r="F92" s="94">
        <f t="shared" si="18"/>
        <v>795</v>
      </c>
      <c r="G92" s="103"/>
    </row>
    <row r="93" spans="1:7" x14ac:dyDescent="0.25">
      <c r="A93" s="57" t="s">
        <v>564</v>
      </c>
      <c r="B93" s="21" t="s">
        <v>223</v>
      </c>
      <c r="C93" s="98" t="s">
        <v>222</v>
      </c>
      <c r="D93" s="94">
        <v>795</v>
      </c>
      <c r="E93" s="94">
        <v>795</v>
      </c>
      <c r="F93" s="94">
        <v>795</v>
      </c>
      <c r="G93" s="103"/>
    </row>
    <row r="94" spans="1:7" ht="25.5" customHeight="1" x14ac:dyDescent="0.25">
      <c r="A94" s="57" t="s">
        <v>425</v>
      </c>
      <c r="B94" s="21"/>
      <c r="C94" s="98" t="s">
        <v>181</v>
      </c>
      <c r="D94" s="41">
        <f>D95</f>
        <v>250</v>
      </c>
      <c r="E94" s="41">
        <f t="shared" ref="E94:F94" si="19">E95</f>
        <v>250</v>
      </c>
      <c r="F94" s="41">
        <f t="shared" si="19"/>
        <v>250</v>
      </c>
      <c r="G94" s="103"/>
    </row>
    <row r="95" spans="1:7" x14ac:dyDescent="0.25">
      <c r="A95" s="57" t="s">
        <v>425</v>
      </c>
      <c r="B95" s="21" t="s">
        <v>223</v>
      </c>
      <c r="C95" s="98" t="s">
        <v>222</v>
      </c>
      <c r="D95" s="41">
        <v>250</v>
      </c>
      <c r="E95" s="41">
        <v>250</v>
      </c>
      <c r="F95" s="41">
        <v>250</v>
      </c>
      <c r="G95" s="103"/>
    </row>
    <row r="96" spans="1:7" ht="27" customHeight="1" x14ac:dyDescent="0.25">
      <c r="A96" s="57" t="s">
        <v>426</v>
      </c>
      <c r="B96" s="21"/>
      <c r="C96" s="98" t="s">
        <v>427</v>
      </c>
      <c r="D96" s="41">
        <f>D97</f>
        <v>150</v>
      </c>
      <c r="E96" s="41">
        <f t="shared" ref="E96:F96" si="20">E97</f>
        <v>150</v>
      </c>
      <c r="F96" s="41">
        <f t="shared" si="20"/>
        <v>150</v>
      </c>
      <c r="G96" s="103"/>
    </row>
    <row r="97" spans="1:7" x14ac:dyDescent="0.25">
      <c r="A97" s="57" t="s">
        <v>426</v>
      </c>
      <c r="B97" s="21" t="s">
        <v>223</v>
      </c>
      <c r="C97" s="98" t="s">
        <v>222</v>
      </c>
      <c r="D97" s="41">
        <v>150</v>
      </c>
      <c r="E97" s="41">
        <v>150</v>
      </c>
      <c r="F97" s="41">
        <v>150</v>
      </c>
      <c r="G97" s="103"/>
    </row>
    <row r="98" spans="1:7" ht="26.25" customHeight="1" x14ac:dyDescent="0.25">
      <c r="A98" s="52" t="s">
        <v>429</v>
      </c>
      <c r="B98" s="82"/>
      <c r="C98" s="46" t="s">
        <v>428</v>
      </c>
      <c r="D98" s="41">
        <f>D99+D106+D113</f>
        <v>2615.8000000000002</v>
      </c>
      <c r="E98" s="41">
        <f t="shared" ref="E98:F98" si="21">E99+E106+E113</f>
        <v>2615.8000000000002</v>
      </c>
      <c r="F98" s="41">
        <f t="shared" si="21"/>
        <v>2615.8000000000002</v>
      </c>
      <c r="G98" s="103"/>
    </row>
    <row r="99" spans="1:7" ht="26.25" customHeight="1" x14ac:dyDescent="0.25">
      <c r="A99" s="21" t="s">
        <v>430</v>
      </c>
      <c r="B99" s="21"/>
      <c r="C99" s="97" t="s">
        <v>470</v>
      </c>
      <c r="D99" s="41">
        <f>D100+D102+D104</f>
        <v>303.89999999999998</v>
      </c>
      <c r="E99" s="41">
        <f>E100+E102+E104</f>
        <v>303.89999999999998</v>
      </c>
      <c r="F99" s="41">
        <f>F100+F102+F104</f>
        <v>303.89999999999998</v>
      </c>
      <c r="G99" s="103"/>
    </row>
    <row r="100" spans="1:7" ht="39.6" x14ac:dyDescent="0.25">
      <c r="A100" s="21" t="s">
        <v>562</v>
      </c>
      <c r="B100" s="16"/>
      <c r="C100" s="97" t="s">
        <v>431</v>
      </c>
      <c r="D100" s="39">
        <f>D101</f>
        <v>141.69999999999999</v>
      </c>
      <c r="E100" s="39">
        <f>E101</f>
        <v>141.69999999999999</v>
      </c>
      <c r="F100" s="39">
        <f>F101</f>
        <v>141.69999999999999</v>
      </c>
      <c r="G100" s="103"/>
    </row>
    <row r="101" spans="1:7" x14ac:dyDescent="0.25">
      <c r="A101" s="21" t="s">
        <v>562</v>
      </c>
      <c r="B101" s="82" t="s">
        <v>354</v>
      </c>
      <c r="C101" s="98" t="s">
        <v>355</v>
      </c>
      <c r="D101" s="41">
        <v>141.69999999999999</v>
      </c>
      <c r="E101" s="41">
        <v>141.69999999999999</v>
      </c>
      <c r="F101" s="41">
        <v>141.69999999999999</v>
      </c>
      <c r="G101" s="103"/>
    </row>
    <row r="102" spans="1:7" ht="39.75" customHeight="1" x14ac:dyDescent="0.25">
      <c r="A102" s="57" t="s">
        <v>563</v>
      </c>
      <c r="B102" s="16"/>
      <c r="C102" s="98" t="s">
        <v>49</v>
      </c>
      <c r="D102" s="41">
        <f>D103</f>
        <v>112.2</v>
      </c>
      <c r="E102" s="41">
        <f>E103</f>
        <v>112.2</v>
      </c>
      <c r="F102" s="41">
        <f>F103</f>
        <v>112.2</v>
      </c>
      <c r="G102" s="103"/>
    </row>
    <row r="103" spans="1:7" ht="39.6" x14ac:dyDescent="0.25">
      <c r="A103" s="57" t="s">
        <v>563</v>
      </c>
      <c r="B103" s="82" t="s">
        <v>209</v>
      </c>
      <c r="C103" s="98" t="s">
        <v>210</v>
      </c>
      <c r="D103" s="41">
        <v>112.2</v>
      </c>
      <c r="E103" s="41">
        <v>112.2</v>
      </c>
      <c r="F103" s="41">
        <v>112.2</v>
      </c>
      <c r="G103" s="103"/>
    </row>
    <row r="104" spans="1:7" ht="66" customHeight="1" x14ac:dyDescent="0.25">
      <c r="A104" s="57" t="s">
        <v>558</v>
      </c>
      <c r="B104" s="16"/>
      <c r="C104" s="98" t="s">
        <v>432</v>
      </c>
      <c r="D104" s="41">
        <f>D105</f>
        <v>50</v>
      </c>
      <c r="E104" s="41">
        <f>E105</f>
        <v>50</v>
      </c>
      <c r="F104" s="41">
        <f>F105</f>
        <v>50</v>
      </c>
      <c r="G104" s="103"/>
    </row>
    <row r="105" spans="1:7" x14ac:dyDescent="0.25">
      <c r="A105" s="57" t="s">
        <v>558</v>
      </c>
      <c r="B105" s="21" t="s">
        <v>223</v>
      </c>
      <c r="C105" s="98" t="s">
        <v>222</v>
      </c>
      <c r="D105" s="41">
        <v>50</v>
      </c>
      <c r="E105" s="41">
        <v>50</v>
      </c>
      <c r="F105" s="41">
        <v>50</v>
      </c>
      <c r="G105" s="103"/>
    </row>
    <row r="106" spans="1:7" ht="39.6" x14ac:dyDescent="0.25">
      <c r="A106" s="21" t="s">
        <v>433</v>
      </c>
      <c r="B106" s="21"/>
      <c r="C106" s="97" t="s">
        <v>434</v>
      </c>
      <c r="D106" s="39">
        <f>D107+D109+D111</f>
        <v>1294.2</v>
      </c>
      <c r="E106" s="39">
        <f>E107+E109+E111</f>
        <v>1294.2</v>
      </c>
      <c r="F106" s="39">
        <f>F107+F109+F111</f>
        <v>1294.2</v>
      </c>
      <c r="G106" s="103"/>
    </row>
    <row r="107" spans="1:7" ht="42.75" customHeight="1" x14ac:dyDescent="0.25">
      <c r="A107" s="57" t="s">
        <v>559</v>
      </c>
      <c r="B107" s="16"/>
      <c r="C107" s="98" t="s">
        <v>44</v>
      </c>
      <c r="D107" s="41">
        <f>D108</f>
        <v>193.2</v>
      </c>
      <c r="E107" s="41">
        <f>E108</f>
        <v>193.2</v>
      </c>
      <c r="F107" s="41">
        <f>F108</f>
        <v>193.2</v>
      </c>
      <c r="G107" s="103"/>
    </row>
    <row r="108" spans="1:7" x14ac:dyDescent="0.25">
      <c r="A108" s="57" t="s">
        <v>559</v>
      </c>
      <c r="B108" s="21" t="s">
        <v>223</v>
      </c>
      <c r="C108" s="98" t="s">
        <v>222</v>
      </c>
      <c r="D108" s="94">
        <v>193.2</v>
      </c>
      <c r="E108" s="94">
        <v>193.2</v>
      </c>
      <c r="F108" s="94">
        <v>193.2</v>
      </c>
      <c r="G108" s="103"/>
    </row>
    <row r="109" spans="1:7" ht="42" customHeight="1" x14ac:dyDescent="0.25">
      <c r="A109" s="57" t="s">
        <v>560</v>
      </c>
      <c r="B109" s="16"/>
      <c r="C109" s="54" t="s">
        <v>515</v>
      </c>
      <c r="D109" s="94">
        <f>D110</f>
        <v>75</v>
      </c>
      <c r="E109" s="94">
        <f>E110</f>
        <v>75</v>
      </c>
      <c r="F109" s="94">
        <f>F110</f>
        <v>75</v>
      </c>
      <c r="G109" s="103"/>
    </row>
    <row r="110" spans="1:7" x14ac:dyDescent="0.25">
      <c r="A110" s="57" t="s">
        <v>560</v>
      </c>
      <c r="B110" s="21" t="s">
        <v>223</v>
      </c>
      <c r="C110" s="98" t="s">
        <v>222</v>
      </c>
      <c r="D110" s="94">
        <v>75</v>
      </c>
      <c r="E110" s="94">
        <v>75</v>
      </c>
      <c r="F110" s="94">
        <v>75</v>
      </c>
      <c r="G110" s="103"/>
    </row>
    <row r="111" spans="1:7" ht="91.5" customHeight="1" x14ac:dyDescent="0.25">
      <c r="A111" s="80">
        <v>140210560</v>
      </c>
      <c r="B111" s="82"/>
      <c r="C111" s="98" t="s">
        <v>180</v>
      </c>
      <c r="D111" s="41">
        <f>D112</f>
        <v>1026</v>
      </c>
      <c r="E111" s="41">
        <f>E112</f>
        <v>1026</v>
      </c>
      <c r="F111" s="41">
        <f>F112</f>
        <v>1026</v>
      </c>
      <c r="G111" s="103"/>
    </row>
    <row r="112" spans="1:7" ht="26.4" x14ac:dyDescent="0.25">
      <c r="A112" s="80">
        <v>140210560</v>
      </c>
      <c r="B112" s="82" t="s">
        <v>277</v>
      </c>
      <c r="C112" s="98" t="s">
        <v>278</v>
      </c>
      <c r="D112" s="41">
        <v>1026</v>
      </c>
      <c r="E112" s="41">
        <v>1026</v>
      </c>
      <c r="F112" s="41">
        <v>1026</v>
      </c>
      <c r="G112" s="103"/>
    </row>
    <row r="113" spans="1:7" ht="39.6" x14ac:dyDescent="0.25">
      <c r="A113" s="21" t="s">
        <v>435</v>
      </c>
      <c r="B113" s="21"/>
      <c r="C113" s="97" t="s">
        <v>436</v>
      </c>
      <c r="D113" s="41">
        <f>D114+D116+D119+D121</f>
        <v>1017.7</v>
      </c>
      <c r="E113" s="41">
        <f>E114+E116+E119+E121</f>
        <v>1017.7</v>
      </c>
      <c r="F113" s="41">
        <f>F114+F116+F119+F121</f>
        <v>1017.7</v>
      </c>
      <c r="G113" s="103"/>
    </row>
    <row r="114" spans="1:7" ht="63" customHeight="1" x14ac:dyDescent="0.25">
      <c r="A114" s="80">
        <v>140323020</v>
      </c>
      <c r="B114" s="82"/>
      <c r="C114" s="98" t="s">
        <v>132</v>
      </c>
      <c r="D114" s="41">
        <f>D115</f>
        <v>297.60000000000002</v>
      </c>
      <c r="E114" s="41">
        <f>E115</f>
        <v>297.60000000000002</v>
      </c>
      <c r="F114" s="41">
        <f>F115</f>
        <v>297.60000000000002</v>
      </c>
      <c r="G114" s="103"/>
    </row>
    <row r="115" spans="1:7" ht="39.6" x14ac:dyDescent="0.25">
      <c r="A115" s="80">
        <v>140323020</v>
      </c>
      <c r="B115" s="82" t="s">
        <v>209</v>
      </c>
      <c r="C115" s="98" t="s">
        <v>210</v>
      </c>
      <c r="D115" s="41">
        <v>297.60000000000002</v>
      </c>
      <c r="E115" s="41">
        <v>297.60000000000002</v>
      </c>
      <c r="F115" s="41">
        <v>297.60000000000002</v>
      </c>
      <c r="G115" s="103"/>
    </row>
    <row r="116" spans="1:7" ht="68.25" customHeight="1" x14ac:dyDescent="0.25">
      <c r="A116" s="80">
        <v>140323025</v>
      </c>
      <c r="B116" s="82"/>
      <c r="C116" s="98" t="s">
        <v>437</v>
      </c>
      <c r="D116" s="41">
        <f>SUM(D117:D118)</f>
        <v>479.3</v>
      </c>
      <c r="E116" s="41">
        <f t="shared" ref="E116:F116" si="22">SUM(E117:E118)</f>
        <v>479.3</v>
      </c>
      <c r="F116" s="41">
        <f t="shared" si="22"/>
        <v>479.3</v>
      </c>
      <c r="G116" s="103"/>
    </row>
    <row r="117" spans="1:7" ht="42" customHeight="1" x14ac:dyDescent="0.25">
      <c r="A117" s="80">
        <v>140323025</v>
      </c>
      <c r="B117" s="82" t="s">
        <v>209</v>
      </c>
      <c r="C117" s="98" t="s">
        <v>210</v>
      </c>
      <c r="D117" s="41">
        <v>444.3</v>
      </c>
      <c r="E117" s="41">
        <v>444.3</v>
      </c>
      <c r="F117" s="41">
        <v>444.3</v>
      </c>
      <c r="G117" s="103"/>
    </row>
    <row r="118" spans="1:7" x14ac:dyDescent="0.25">
      <c r="A118" s="80">
        <v>140323025</v>
      </c>
      <c r="B118" s="82" t="s">
        <v>637</v>
      </c>
      <c r="C118" s="98" t="s">
        <v>638</v>
      </c>
      <c r="D118" s="41">
        <v>35</v>
      </c>
      <c r="E118" s="41">
        <v>35</v>
      </c>
      <c r="F118" s="41">
        <v>35</v>
      </c>
      <c r="G118" s="103"/>
    </row>
    <row r="119" spans="1:7" ht="54.75" customHeight="1" x14ac:dyDescent="0.25">
      <c r="A119" s="80" t="s">
        <v>438</v>
      </c>
      <c r="B119" s="82"/>
      <c r="C119" s="98" t="s">
        <v>439</v>
      </c>
      <c r="D119" s="41">
        <f>D120</f>
        <v>90</v>
      </c>
      <c r="E119" s="41">
        <f>E120</f>
        <v>90</v>
      </c>
      <c r="F119" s="41">
        <f>F120</f>
        <v>90</v>
      </c>
      <c r="G119" s="103"/>
    </row>
    <row r="120" spans="1:7" ht="39.6" x14ac:dyDescent="0.25">
      <c r="A120" s="80" t="s">
        <v>438</v>
      </c>
      <c r="B120" s="82" t="s">
        <v>209</v>
      </c>
      <c r="C120" s="98" t="s">
        <v>210</v>
      </c>
      <c r="D120" s="41">
        <v>90</v>
      </c>
      <c r="E120" s="41">
        <v>90</v>
      </c>
      <c r="F120" s="41">
        <v>90</v>
      </c>
      <c r="G120" s="103"/>
    </row>
    <row r="121" spans="1:7" ht="26.25" customHeight="1" x14ac:dyDescent="0.25">
      <c r="A121" s="80">
        <v>140311080</v>
      </c>
      <c r="B121" s="82"/>
      <c r="C121" s="98" t="s">
        <v>440</v>
      </c>
      <c r="D121" s="41">
        <f>D122</f>
        <v>150.80000000000001</v>
      </c>
      <c r="E121" s="41">
        <f>E122</f>
        <v>150.80000000000001</v>
      </c>
      <c r="F121" s="41">
        <f>F122</f>
        <v>150.80000000000001</v>
      </c>
      <c r="G121" s="103"/>
    </row>
    <row r="122" spans="1:7" ht="39.6" x14ac:dyDescent="0.25">
      <c r="A122" s="80">
        <v>140311080</v>
      </c>
      <c r="B122" s="82" t="s">
        <v>209</v>
      </c>
      <c r="C122" s="98" t="s">
        <v>210</v>
      </c>
      <c r="D122" s="39">
        <v>150.80000000000001</v>
      </c>
      <c r="E122" s="39">
        <v>150.80000000000001</v>
      </c>
      <c r="F122" s="39">
        <v>150.80000000000001</v>
      </c>
      <c r="G122" s="103"/>
    </row>
    <row r="123" spans="1:7" x14ac:dyDescent="0.25">
      <c r="A123" s="52" t="s">
        <v>76</v>
      </c>
      <c r="B123" s="16"/>
      <c r="C123" s="66" t="s">
        <v>46</v>
      </c>
      <c r="D123" s="41">
        <f>D124</f>
        <v>8745.1999999999989</v>
      </c>
      <c r="E123" s="41">
        <f>E124</f>
        <v>8745.1999999999989</v>
      </c>
      <c r="F123" s="41">
        <f>F124</f>
        <v>8745.1999999999989</v>
      </c>
      <c r="G123" s="103"/>
    </row>
    <row r="124" spans="1:7" ht="51" customHeight="1" x14ac:dyDescent="0.25">
      <c r="A124" s="80">
        <v>190022200</v>
      </c>
      <c r="B124" s="82"/>
      <c r="C124" s="98" t="s">
        <v>441</v>
      </c>
      <c r="D124" s="41">
        <f>SUM(D125:D126)</f>
        <v>8745.1999999999989</v>
      </c>
      <c r="E124" s="41">
        <f>SUM(E125:E126)</f>
        <v>8745.1999999999989</v>
      </c>
      <c r="F124" s="41">
        <f>SUM(F125:F126)</f>
        <v>8745.1999999999989</v>
      </c>
      <c r="G124" s="103"/>
    </row>
    <row r="125" spans="1:7" ht="26.4" x14ac:dyDescent="0.25">
      <c r="A125" s="80">
        <v>190022200</v>
      </c>
      <c r="B125" s="16" t="s">
        <v>62</v>
      </c>
      <c r="C125" s="55" t="s">
        <v>63</v>
      </c>
      <c r="D125" s="41">
        <v>8258.2999999999993</v>
      </c>
      <c r="E125" s="41">
        <v>8258.2999999999993</v>
      </c>
      <c r="F125" s="41">
        <v>8258.2999999999993</v>
      </c>
      <c r="G125" s="103"/>
    </row>
    <row r="126" spans="1:7" ht="39.6" x14ac:dyDescent="0.25">
      <c r="A126" s="80">
        <v>190022200</v>
      </c>
      <c r="B126" s="82" t="s">
        <v>209</v>
      </c>
      <c r="C126" s="98" t="s">
        <v>210</v>
      </c>
      <c r="D126" s="41">
        <v>486.9</v>
      </c>
      <c r="E126" s="41">
        <v>486.9</v>
      </c>
      <c r="F126" s="41">
        <v>486.9</v>
      </c>
      <c r="G126" s="103"/>
    </row>
    <row r="127" spans="1:7" ht="78" customHeight="1" x14ac:dyDescent="0.3">
      <c r="A127" s="73" t="s">
        <v>59</v>
      </c>
      <c r="B127" s="35"/>
      <c r="C127" s="53" t="s">
        <v>578</v>
      </c>
      <c r="D127" s="65">
        <f>D128+D160+D167+D185</f>
        <v>111378.6</v>
      </c>
      <c r="E127" s="65">
        <f>E128+E160+E167+E185</f>
        <v>104718.6</v>
      </c>
      <c r="F127" s="65">
        <f>F128+F160+F167+F185</f>
        <v>105918.6</v>
      </c>
      <c r="G127" s="103"/>
    </row>
    <row r="128" spans="1:7" ht="27" x14ac:dyDescent="0.3">
      <c r="A128" s="21" t="s">
        <v>60</v>
      </c>
      <c r="B128" s="35"/>
      <c r="C128" s="48" t="s">
        <v>169</v>
      </c>
      <c r="D128" s="58">
        <f>D129+D141+D148+D151+D154+D157</f>
        <v>95953</v>
      </c>
      <c r="E128" s="58">
        <f t="shared" ref="E128:F128" si="23">E129+E141+E148+E151+E154+E157</f>
        <v>92880.6</v>
      </c>
      <c r="F128" s="58">
        <f t="shared" si="23"/>
        <v>94080.6</v>
      </c>
      <c r="G128" s="103"/>
    </row>
    <row r="129" spans="1:7" ht="39.6" x14ac:dyDescent="0.3">
      <c r="A129" s="21" t="s">
        <v>206</v>
      </c>
      <c r="B129" s="35"/>
      <c r="C129" s="101" t="s">
        <v>211</v>
      </c>
      <c r="D129" s="94">
        <f>D130+D133+D135+D138</f>
        <v>78643.099999999991</v>
      </c>
      <c r="E129" s="94">
        <f t="shared" ref="E129:F129" si="24">E130+E133+E135+E138</f>
        <v>75663.8</v>
      </c>
      <c r="F129" s="94">
        <f t="shared" si="24"/>
        <v>76863.8</v>
      </c>
      <c r="G129" s="103"/>
    </row>
    <row r="130" spans="1:7" ht="26.4" x14ac:dyDescent="0.25">
      <c r="A130" s="74">
        <v>210122900</v>
      </c>
      <c r="B130" s="16"/>
      <c r="C130" s="230" t="s">
        <v>168</v>
      </c>
      <c r="D130" s="39">
        <f>D131+D132</f>
        <v>11839.7</v>
      </c>
      <c r="E130" s="39">
        <f>E131+E132</f>
        <v>11839.7</v>
      </c>
      <c r="F130" s="39">
        <f>F131+F132</f>
        <v>11839.7</v>
      </c>
      <c r="G130" s="103"/>
    </row>
    <row r="131" spans="1:7" ht="26.4" x14ac:dyDescent="0.25">
      <c r="A131" s="74">
        <v>210122900</v>
      </c>
      <c r="B131" s="82" t="s">
        <v>64</v>
      </c>
      <c r="C131" s="55" t="s">
        <v>129</v>
      </c>
      <c r="D131" s="39">
        <v>5295.8</v>
      </c>
      <c r="E131" s="39">
        <v>5295.8</v>
      </c>
      <c r="F131" s="39">
        <v>5295.8</v>
      </c>
      <c r="G131" s="103"/>
    </row>
    <row r="132" spans="1:7" ht="39.6" x14ac:dyDescent="0.25">
      <c r="A132" s="74">
        <v>210122900</v>
      </c>
      <c r="B132" s="82" t="s">
        <v>209</v>
      </c>
      <c r="C132" s="98" t="s">
        <v>210</v>
      </c>
      <c r="D132" s="39">
        <v>6543.9</v>
      </c>
      <c r="E132" s="39">
        <v>6543.9</v>
      </c>
      <c r="F132" s="39">
        <v>6543.9</v>
      </c>
      <c r="G132" s="103"/>
    </row>
    <row r="133" spans="1:7" ht="52.8" x14ac:dyDescent="0.25">
      <c r="A133" s="74">
        <v>210121100</v>
      </c>
      <c r="B133" s="16"/>
      <c r="C133" s="230" t="s">
        <v>170</v>
      </c>
      <c r="D133" s="39">
        <f>D134</f>
        <v>34169.199999999997</v>
      </c>
      <c r="E133" s="39">
        <f>E134</f>
        <v>31189.9</v>
      </c>
      <c r="F133" s="39">
        <f>F134</f>
        <v>32389.9</v>
      </c>
      <c r="G133" s="103"/>
    </row>
    <row r="134" spans="1:7" x14ac:dyDescent="0.25">
      <c r="A134" s="74">
        <v>210121100</v>
      </c>
      <c r="B134" s="21" t="s">
        <v>223</v>
      </c>
      <c r="C134" s="98" t="s">
        <v>222</v>
      </c>
      <c r="D134" s="39">
        <v>34169.199999999997</v>
      </c>
      <c r="E134" s="1">
        <v>31189.9</v>
      </c>
      <c r="F134" s="1">
        <v>32389.9</v>
      </c>
      <c r="G134" s="103"/>
    </row>
    <row r="135" spans="1:7" ht="39.6" x14ac:dyDescent="0.25">
      <c r="A135" s="74" t="s">
        <v>442</v>
      </c>
      <c r="B135" s="82"/>
      <c r="C135" s="98" t="s">
        <v>312</v>
      </c>
      <c r="D135" s="39">
        <f>SUM(D136:D137)</f>
        <v>327</v>
      </c>
      <c r="E135" s="39">
        <f>SUM(E136:E137)</f>
        <v>327</v>
      </c>
      <c r="F135" s="39">
        <f>SUM(F136:F137)</f>
        <v>327</v>
      </c>
      <c r="G135" s="103"/>
    </row>
    <row r="136" spans="1:7" ht="26.4" x14ac:dyDescent="0.25">
      <c r="A136" s="74" t="s">
        <v>442</v>
      </c>
      <c r="B136" s="82" t="s">
        <v>64</v>
      </c>
      <c r="C136" s="55" t="s">
        <v>129</v>
      </c>
      <c r="D136" s="39">
        <v>95</v>
      </c>
      <c r="E136" s="39">
        <v>95</v>
      </c>
      <c r="F136" s="39">
        <v>95</v>
      </c>
      <c r="G136" s="103"/>
    </row>
    <row r="137" spans="1:7" x14ac:dyDescent="0.25">
      <c r="A137" s="74" t="s">
        <v>442</v>
      </c>
      <c r="B137" s="21" t="s">
        <v>223</v>
      </c>
      <c r="C137" s="98" t="s">
        <v>222</v>
      </c>
      <c r="D137" s="39">
        <v>232</v>
      </c>
      <c r="E137" s="39">
        <v>232</v>
      </c>
      <c r="F137" s="39">
        <v>232</v>
      </c>
      <c r="G137" s="103"/>
    </row>
    <row r="138" spans="1:7" ht="52.8" x14ac:dyDescent="0.25">
      <c r="A138" s="74">
        <v>210110680</v>
      </c>
      <c r="B138" s="82"/>
      <c r="C138" s="98" t="s">
        <v>350</v>
      </c>
      <c r="D138" s="39">
        <f>SUM(D139:D140)</f>
        <v>32307.199999999997</v>
      </c>
      <c r="E138" s="39">
        <f t="shared" ref="E138:F138" si="25">SUM(E139:E140)</f>
        <v>32307.199999999997</v>
      </c>
      <c r="F138" s="39">
        <f t="shared" si="25"/>
        <v>32307.199999999997</v>
      </c>
      <c r="G138" s="103"/>
    </row>
    <row r="139" spans="1:7" ht="26.4" x14ac:dyDescent="0.25">
      <c r="A139" s="74">
        <v>210110680</v>
      </c>
      <c r="B139" s="82" t="s">
        <v>64</v>
      </c>
      <c r="C139" s="55" t="s">
        <v>129</v>
      </c>
      <c r="D139" s="39">
        <v>9388.4</v>
      </c>
      <c r="E139" s="39">
        <v>9388.4</v>
      </c>
      <c r="F139" s="39">
        <v>9388.4</v>
      </c>
      <c r="G139" s="103"/>
    </row>
    <row r="140" spans="1:7" x14ac:dyDescent="0.25">
      <c r="A140" s="74">
        <v>210110680</v>
      </c>
      <c r="B140" s="21" t="s">
        <v>223</v>
      </c>
      <c r="C140" s="98" t="s">
        <v>222</v>
      </c>
      <c r="D140" s="39">
        <v>22918.799999999999</v>
      </c>
      <c r="E140" s="39">
        <v>22918.799999999999</v>
      </c>
      <c r="F140" s="39">
        <v>22918.799999999999</v>
      </c>
      <c r="G140" s="103"/>
    </row>
    <row r="141" spans="1:7" ht="26.4" x14ac:dyDescent="0.25">
      <c r="A141" s="21" t="s">
        <v>250</v>
      </c>
      <c r="B141" s="21"/>
      <c r="C141" s="101" t="s">
        <v>443</v>
      </c>
      <c r="D141" s="39">
        <f>D142+D144+D146</f>
        <v>16606.8</v>
      </c>
      <c r="E141" s="39">
        <f t="shared" ref="E141:F141" si="26">E142+E144+E146</f>
        <v>16606.8</v>
      </c>
      <c r="F141" s="39">
        <f t="shared" si="26"/>
        <v>16606.8</v>
      </c>
      <c r="G141" s="103"/>
    </row>
    <row r="142" spans="1:7" ht="26.4" x14ac:dyDescent="0.25">
      <c r="A142" s="74">
        <v>210221100</v>
      </c>
      <c r="B142" s="16"/>
      <c r="C142" s="230" t="s">
        <v>171</v>
      </c>
      <c r="D142" s="39">
        <f>D143</f>
        <v>11484.2</v>
      </c>
      <c r="E142" s="39">
        <f>E143</f>
        <v>11484.2</v>
      </c>
      <c r="F142" s="39">
        <f>F143</f>
        <v>11484.2</v>
      </c>
      <c r="G142" s="103"/>
    </row>
    <row r="143" spans="1:7" x14ac:dyDescent="0.25">
      <c r="A143" s="74">
        <v>210221100</v>
      </c>
      <c r="B143" s="21" t="s">
        <v>223</v>
      </c>
      <c r="C143" s="98" t="s">
        <v>222</v>
      </c>
      <c r="D143" s="1">
        <v>11484.2</v>
      </c>
      <c r="E143" s="1">
        <v>11484.2</v>
      </c>
      <c r="F143" s="1">
        <v>11484.2</v>
      </c>
      <c r="G143" s="103"/>
    </row>
    <row r="144" spans="1:7" ht="66" x14ac:dyDescent="0.25">
      <c r="A144" s="74">
        <v>210210690</v>
      </c>
      <c r="B144" s="21"/>
      <c r="C144" s="98" t="s">
        <v>313</v>
      </c>
      <c r="D144" s="39">
        <f>D145</f>
        <v>5071.3999999999996</v>
      </c>
      <c r="E144" s="39">
        <f>E145</f>
        <v>5071.3999999999996</v>
      </c>
      <c r="F144" s="39">
        <f>F145</f>
        <v>5071.3999999999996</v>
      </c>
      <c r="G144" s="103"/>
    </row>
    <row r="145" spans="1:7" x14ac:dyDescent="0.25">
      <c r="A145" s="74">
        <v>210210690</v>
      </c>
      <c r="B145" s="21" t="s">
        <v>223</v>
      </c>
      <c r="C145" s="98" t="s">
        <v>222</v>
      </c>
      <c r="D145" s="132">
        <v>5071.3999999999996</v>
      </c>
      <c r="E145" s="132">
        <v>5071.3999999999996</v>
      </c>
      <c r="F145" s="132">
        <v>5071.3999999999996</v>
      </c>
      <c r="G145" s="103"/>
    </row>
    <row r="146" spans="1:7" ht="52.8" x14ac:dyDescent="0.25">
      <c r="A146" s="74" t="s">
        <v>444</v>
      </c>
      <c r="B146" s="82"/>
      <c r="C146" s="98" t="s">
        <v>314</v>
      </c>
      <c r="D146" s="39">
        <f>SUM(D147:D147)</f>
        <v>51.2</v>
      </c>
      <c r="E146" s="39">
        <f>SUM(E147:E147)</f>
        <v>51.2</v>
      </c>
      <c r="F146" s="39">
        <f>SUM(F147:F147)</f>
        <v>51.2</v>
      </c>
      <c r="G146" s="103"/>
    </row>
    <row r="147" spans="1:7" x14ac:dyDescent="0.25">
      <c r="A147" s="74" t="s">
        <v>444</v>
      </c>
      <c r="B147" s="21" t="s">
        <v>223</v>
      </c>
      <c r="C147" s="98" t="s">
        <v>222</v>
      </c>
      <c r="D147" s="39">
        <v>51.2</v>
      </c>
      <c r="E147" s="39">
        <v>51.2</v>
      </c>
      <c r="F147" s="39">
        <v>51.2</v>
      </c>
      <c r="G147" s="103"/>
    </row>
    <row r="148" spans="1:7" ht="52.8" x14ac:dyDescent="0.3">
      <c r="A148" s="21" t="s">
        <v>252</v>
      </c>
      <c r="B148" s="35"/>
      <c r="C148" s="98" t="s">
        <v>251</v>
      </c>
      <c r="D148" s="41">
        <f>D149</f>
        <v>4</v>
      </c>
      <c r="E148" s="41">
        <f t="shared" ref="E148:F148" si="27">E149</f>
        <v>35</v>
      </c>
      <c r="F148" s="41">
        <f t="shared" si="27"/>
        <v>35</v>
      </c>
      <c r="G148" s="103"/>
    </row>
    <row r="149" spans="1:7" ht="52.8" x14ac:dyDescent="0.25">
      <c r="A149" s="125" t="s">
        <v>445</v>
      </c>
      <c r="B149" s="82"/>
      <c r="C149" s="130" t="s">
        <v>365</v>
      </c>
      <c r="D149" s="39">
        <f>D150</f>
        <v>4</v>
      </c>
      <c r="E149" s="39">
        <f>E150</f>
        <v>35</v>
      </c>
      <c r="F149" s="39">
        <f>F150</f>
        <v>35</v>
      </c>
      <c r="G149" s="103"/>
    </row>
    <row r="150" spans="1:7" x14ac:dyDescent="0.25">
      <c r="A150" s="125" t="s">
        <v>445</v>
      </c>
      <c r="B150" s="21" t="s">
        <v>223</v>
      </c>
      <c r="C150" s="98" t="s">
        <v>222</v>
      </c>
      <c r="D150" s="39">
        <v>4</v>
      </c>
      <c r="E150" s="39">
        <v>35</v>
      </c>
      <c r="F150" s="39">
        <v>35</v>
      </c>
      <c r="G150" s="103"/>
    </row>
    <row r="151" spans="1:7" s="227" customFormat="1" ht="39.6" x14ac:dyDescent="0.25">
      <c r="A151" s="133" t="s">
        <v>769</v>
      </c>
      <c r="B151" s="21"/>
      <c r="C151" s="98" t="s">
        <v>770</v>
      </c>
      <c r="D151" s="39">
        <f>D152</f>
        <v>125.1</v>
      </c>
      <c r="E151" s="39">
        <f t="shared" ref="E151:F152" si="28">E152</f>
        <v>0</v>
      </c>
      <c r="F151" s="39">
        <f t="shared" si="28"/>
        <v>0</v>
      </c>
      <c r="G151" s="103"/>
    </row>
    <row r="152" spans="1:7" s="227" customFormat="1" ht="26.4" x14ac:dyDescent="0.25">
      <c r="A152" s="125" t="s">
        <v>771</v>
      </c>
      <c r="B152" s="21"/>
      <c r="C152" s="124" t="s">
        <v>772</v>
      </c>
      <c r="D152" s="39">
        <f>D153</f>
        <v>125.1</v>
      </c>
      <c r="E152" s="39">
        <f t="shared" si="28"/>
        <v>0</v>
      </c>
      <c r="F152" s="39">
        <f t="shared" si="28"/>
        <v>0</v>
      </c>
      <c r="G152" s="103"/>
    </row>
    <row r="153" spans="1:7" s="227" customFormat="1" x14ac:dyDescent="0.25">
      <c r="A153" s="125" t="s">
        <v>771</v>
      </c>
      <c r="B153" s="21" t="s">
        <v>223</v>
      </c>
      <c r="C153" s="98" t="s">
        <v>222</v>
      </c>
      <c r="D153" s="39">
        <v>125.1</v>
      </c>
      <c r="E153" s="39">
        <v>0</v>
      </c>
      <c r="F153" s="39">
        <v>0</v>
      </c>
      <c r="G153" s="103"/>
    </row>
    <row r="154" spans="1:7" ht="37.5" customHeight="1" x14ac:dyDescent="0.25">
      <c r="A154" s="133" t="s">
        <v>446</v>
      </c>
      <c r="B154" s="21"/>
      <c r="C154" s="98" t="s">
        <v>447</v>
      </c>
      <c r="D154" s="39">
        <f>D155</f>
        <v>0</v>
      </c>
      <c r="E154" s="39">
        <f t="shared" ref="E154:F154" si="29">E155</f>
        <v>1</v>
      </c>
      <c r="F154" s="39">
        <f t="shared" si="29"/>
        <v>1</v>
      </c>
      <c r="G154" s="103"/>
    </row>
    <row r="155" spans="1:7" ht="48.75" customHeight="1" x14ac:dyDescent="0.25">
      <c r="A155" s="133" t="s">
        <v>449</v>
      </c>
      <c r="B155" s="21"/>
      <c r="C155" s="98" t="s">
        <v>448</v>
      </c>
      <c r="D155" s="39">
        <f>D156</f>
        <v>0</v>
      </c>
      <c r="E155" s="39">
        <f>E156</f>
        <v>1</v>
      </c>
      <c r="F155" s="39">
        <f>F156</f>
        <v>1</v>
      </c>
      <c r="G155" s="103"/>
    </row>
    <row r="156" spans="1:7" x14ac:dyDescent="0.25">
      <c r="A156" s="133" t="s">
        <v>449</v>
      </c>
      <c r="B156" s="21" t="s">
        <v>223</v>
      </c>
      <c r="C156" s="98" t="s">
        <v>222</v>
      </c>
      <c r="D156" s="39">
        <v>0</v>
      </c>
      <c r="E156" s="39">
        <v>1</v>
      </c>
      <c r="F156" s="39">
        <v>1</v>
      </c>
      <c r="G156" s="103"/>
    </row>
    <row r="157" spans="1:7" ht="26.4" x14ac:dyDescent="0.3">
      <c r="A157" s="21" t="s">
        <v>450</v>
      </c>
      <c r="B157" s="35"/>
      <c r="C157" s="101" t="s">
        <v>253</v>
      </c>
      <c r="D157" s="41">
        <f>D158</f>
        <v>574</v>
      </c>
      <c r="E157" s="41">
        <f>E158</f>
        <v>574</v>
      </c>
      <c r="F157" s="41">
        <f>F158</f>
        <v>574</v>
      </c>
      <c r="G157" s="103"/>
    </row>
    <row r="158" spans="1:7" ht="39.6" x14ac:dyDescent="0.25">
      <c r="A158" s="21" t="s">
        <v>451</v>
      </c>
      <c r="B158" s="16"/>
      <c r="C158" s="98" t="s">
        <v>172</v>
      </c>
      <c r="D158" s="41">
        <f t="shared" ref="D158:F158" si="30">D159</f>
        <v>574</v>
      </c>
      <c r="E158" s="41">
        <f t="shared" si="30"/>
        <v>574</v>
      </c>
      <c r="F158" s="41">
        <f t="shared" si="30"/>
        <v>574</v>
      </c>
      <c r="G158" s="103"/>
    </row>
    <row r="159" spans="1:7" ht="39.6" x14ac:dyDescent="0.25">
      <c r="A159" s="21" t="s">
        <v>451</v>
      </c>
      <c r="B159" s="82" t="s">
        <v>209</v>
      </c>
      <c r="C159" s="98" t="s">
        <v>210</v>
      </c>
      <c r="D159" s="41">
        <v>574</v>
      </c>
      <c r="E159" s="41">
        <v>574</v>
      </c>
      <c r="F159" s="41">
        <v>574</v>
      </c>
      <c r="G159" s="103"/>
    </row>
    <row r="160" spans="1:7" ht="27" x14ac:dyDescent="0.3">
      <c r="A160" s="52" t="s">
        <v>43</v>
      </c>
      <c r="B160" s="35"/>
      <c r="C160" s="48" t="s">
        <v>199</v>
      </c>
      <c r="D160" s="58">
        <f>D161</f>
        <v>706.1</v>
      </c>
      <c r="E160" s="58">
        <f t="shared" ref="E160:F160" si="31">E161</f>
        <v>706.1</v>
      </c>
      <c r="F160" s="58">
        <f t="shared" si="31"/>
        <v>706.1</v>
      </c>
      <c r="G160" s="103"/>
    </row>
    <row r="161" spans="1:7" ht="79.8" x14ac:dyDescent="0.3">
      <c r="A161" s="21" t="s">
        <v>254</v>
      </c>
      <c r="B161" s="35"/>
      <c r="C161" s="99" t="s">
        <v>255</v>
      </c>
      <c r="D161" s="58">
        <f>D162+D164</f>
        <v>706.1</v>
      </c>
      <c r="E161" s="58">
        <f>E162+E164</f>
        <v>706.1</v>
      </c>
      <c r="F161" s="58">
        <f>F162+F164</f>
        <v>706.1</v>
      </c>
      <c r="G161" s="103"/>
    </row>
    <row r="162" spans="1:7" ht="79.2" x14ac:dyDescent="0.25">
      <c r="A162" s="21" t="s">
        <v>452</v>
      </c>
      <c r="B162" s="21"/>
      <c r="C162" s="99" t="s">
        <v>174</v>
      </c>
      <c r="D162" s="39">
        <f>SUM(D163:D163)</f>
        <v>615.1</v>
      </c>
      <c r="E162" s="39">
        <f>SUM(E163:E163)</f>
        <v>615.1</v>
      </c>
      <c r="F162" s="39">
        <f>SUM(F163:F163)</f>
        <v>615.1</v>
      </c>
      <c r="G162" s="103"/>
    </row>
    <row r="163" spans="1:7" ht="39.6" x14ac:dyDescent="0.25">
      <c r="A163" s="21" t="s">
        <v>452</v>
      </c>
      <c r="B163" s="82" t="s">
        <v>209</v>
      </c>
      <c r="C163" s="98" t="s">
        <v>210</v>
      </c>
      <c r="D163" s="39">
        <v>615.1</v>
      </c>
      <c r="E163" s="39">
        <v>615.1</v>
      </c>
      <c r="F163" s="39">
        <v>615.1</v>
      </c>
      <c r="G163" s="103"/>
    </row>
    <row r="164" spans="1:7" ht="52.8" x14ac:dyDescent="0.25">
      <c r="A164" s="21" t="s">
        <v>453</v>
      </c>
      <c r="B164" s="21"/>
      <c r="C164" s="99" t="s">
        <v>61</v>
      </c>
      <c r="D164" s="39">
        <f>SUM(D165:D166)</f>
        <v>91</v>
      </c>
      <c r="E164" s="39">
        <f>SUM(E165:E166)</f>
        <v>91</v>
      </c>
      <c r="F164" s="39">
        <f>SUM(F165:F166)</f>
        <v>91</v>
      </c>
      <c r="G164" s="103"/>
    </row>
    <row r="165" spans="1:7" ht="26.4" x14ac:dyDescent="0.25">
      <c r="A165" s="21" t="s">
        <v>453</v>
      </c>
      <c r="B165" s="82" t="s">
        <v>64</v>
      </c>
      <c r="C165" s="55" t="s">
        <v>129</v>
      </c>
      <c r="D165" s="39">
        <v>46</v>
      </c>
      <c r="E165" s="39">
        <v>46</v>
      </c>
      <c r="F165" s="39">
        <v>46</v>
      </c>
      <c r="G165" s="103"/>
    </row>
    <row r="166" spans="1:7" ht="39.6" x14ac:dyDescent="0.25">
      <c r="A166" s="21" t="s">
        <v>453</v>
      </c>
      <c r="B166" s="82" t="s">
        <v>209</v>
      </c>
      <c r="C166" s="98" t="s">
        <v>210</v>
      </c>
      <c r="D166" s="39">
        <v>45</v>
      </c>
      <c r="E166" s="39">
        <v>45</v>
      </c>
      <c r="F166" s="39">
        <v>45</v>
      </c>
      <c r="G166" s="103"/>
    </row>
    <row r="167" spans="1:7" ht="26.4" x14ac:dyDescent="0.25">
      <c r="A167" s="52" t="s">
        <v>30</v>
      </c>
      <c r="B167" s="21"/>
      <c r="C167" s="48" t="s">
        <v>175</v>
      </c>
      <c r="D167" s="41">
        <f>D168+D177+D180</f>
        <v>11265</v>
      </c>
      <c r="E167" s="41">
        <f>E168+E177+E180</f>
        <v>7677.4</v>
      </c>
      <c r="F167" s="41">
        <f>F168+F177+F180</f>
        <v>7677.4</v>
      </c>
      <c r="G167" s="103"/>
    </row>
    <row r="168" spans="1:7" ht="26.4" x14ac:dyDescent="0.25">
      <c r="A168" s="21" t="s">
        <v>207</v>
      </c>
      <c r="B168" s="16"/>
      <c r="C168" s="101" t="s">
        <v>306</v>
      </c>
      <c r="D168" s="41">
        <f>D169+D171+D173+D175</f>
        <v>361.20000000000005</v>
      </c>
      <c r="E168" s="41">
        <f>E169+E171+E173+E175</f>
        <v>361.20000000000005</v>
      </c>
      <c r="F168" s="41">
        <f>F169+F171+F173+F175</f>
        <v>361.20000000000005</v>
      </c>
      <c r="G168" s="103"/>
    </row>
    <row r="169" spans="1:7" ht="52.8" x14ac:dyDescent="0.25">
      <c r="A169" s="135" t="s">
        <v>454</v>
      </c>
      <c r="B169" s="16"/>
      <c r="C169" s="100" t="s">
        <v>204</v>
      </c>
      <c r="D169" s="39">
        <f>D170</f>
        <v>6.6</v>
      </c>
      <c r="E169" s="39">
        <f>E170</f>
        <v>6.6</v>
      </c>
      <c r="F169" s="39">
        <f>F170</f>
        <v>6.6</v>
      </c>
      <c r="G169" s="103"/>
    </row>
    <row r="170" spans="1:7" ht="39.6" x14ac:dyDescent="0.25">
      <c r="A170" s="135" t="s">
        <v>454</v>
      </c>
      <c r="B170" s="82" t="s">
        <v>209</v>
      </c>
      <c r="C170" s="98" t="s">
        <v>210</v>
      </c>
      <c r="D170" s="41">
        <v>6.6</v>
      </c>
      <c r="E170" s="41">
        <v>6.6</v>
      </c>
      <c r="F170" s="41">
        <v>6.6</v>
      </c>
      <c r="G170" s="103"/>
    </row>
    <row r="171" spans="1:7" ht="26.4" x14ac:dyDescent="0.25">
      <c r="A171" s="135" t="s">
        <v>455</v>
      </c>
      <c r="B171" s="16"/>
      <c r="C171" s="98" t="s">
        <v>176</v>
      </c>
      <c r="D171" s="41">
        <f>D172</f>
        <v>289.60000000000002</v>
      </c>
      <c r="E171" s="41">
        <f>E172</f>
        <v>289.60000000000002</v>
      </c>
      <c r="F171" s="41">
        <f>F172</f>
        <v>289.60000000000002</v>
      </c>
      <c r="G171" s="103"/>
    </row>
    <row r="172" spans="1:7" ht="39.6" x14ac:dyDescent="0.25">
      <c r="A172" s="135" t="s">
        <v>455</v>
      </c>
      <c r="B172" s="82" t="s">
        <v>209</v>
      </c>
      <c r="C172" s="98" t="s">
        <v>210</v>
      </c>
      <c r="D172" s="41">
        <v>289.60000000000002</v>
      </c>
      <c r="E172" s="41">
        <v>289.60000000000002</v>
      </c>
      <c r="F172" s="41">
        <v>289.60000000000002</v>
      </c>
      <c r="G172" s="103"/>
    </row>
    <row r="173" spans="1:7" ht="52.8" x14ac:dyDescent="0.25">
      <c r="A173" s="135" t="s">
        <v>456</v>
      </c>
      <c r="B173" s="16"/>
      <c r="C173" s="98" t="s">
        <v>77</v>
      </c>
      <c r="D173" s="41">
        <f>D174</f>
        <v>15</v>
      </c>
      <c r="E173" s="41">
        <f>E174</f>
        <v>15</v>
      </c>
      <c r="F173" s="41">
        <f>F174</f>
        <v>15</v>
      </c>
      <c r="G173" s="103"/>
    </row>
    <row r="174" spans="1:7" ht="39.6" x14ac:dyDescent="0.25">
      <c r="A174" s="135" t="s">
        <v>456</v>
      </c>
      <c r="B174" s="82" t="s">
        <v>209</v>
      </c>
      <c r="C174" s="98" t="s">
        <v>210</v>
      </c>
      <c r="D174" s="41">
        <v>15</v>
      </c>
      <c r="E174" s="41">
        <v>15</v>
      </c>
      <c r="F174" s="41">
        <v>15</v>
      </c>
      <c r="G174" s="103"/>
    </row>
    <row r="175" spans="1:7" x14ac:dyDescent="0.25">
      <c r="A175" s="135" t="s">
        <v>457</v>
      </c>
      <c r="B175" s="82"/>
      <c r="C175" s="54" t="s">
        <v>374</v>
      </c>
      <c r="D175" s="41">
        <f>D176</f>
        <v>50</v>
      </c>
      <c r="E175" s="41">
        <f>E176</f>
        <v>50</v>
      </c>
      <c r="F175" s="41">
        <f>F176</f>
        <v>50</v>
      </c>
      <c r="G175" s="103"/>
    </row>
    <row r="176" spans="1:7" ht="39.6" x14ac:dyDescent="0.25">
      <c r="A176" s="135" t="s">
        <v>457</v>
      </c>
      <c r="B176" s="82" t="s">
        <v>209</v>
      </c>
      <c r="C176" s="98" t="s">
        <v>210</v>
      </c>
      <c r="D176" s="41">
        <v>50</v>
      </c>
      <c r="E176" s="41">
        <v>50</v>
      </c>
      <c r="F176" s="41">
        <v>50</v>
      </c>
      <c r="G176" s="103"/>
    </row>
    <row r="177" spans="1:7" ht="79.2" x14ac:dyDescent="0.25">
      <c r="A177" s="21" t="s">
        <v>256</v>
      </c>
      <c r="B177" s="16"/>
      <c r="C177" s="101" t="s">
        <v>257</v>
      </c>
      <c r="D177" s="41">
        <f t="shared" ref="D177:F178" si="32">D178</f>
        <v>10339.799999999999</v>
      </c>
      <c r="E177" s="41">
        <f t="shared" si="32"/>
        <v>7316.2</v>
      </c>
      <c r="F177" s="41">
        <f t="shared" si="32"/>
        <v>7316.2</v>
      </c>
      <c r="G177" s="103"/>
    </row>
    <row r="178" spans="1:7" ht="39.6" x14ac:dyDescent="0.25">
      <c r="A178" s="74">
        <v>230221100</v>
      </c>
      <c r="B178" s="16"/>
      <c r="C178" s="98" t="s">
        <v>0</v>
      </c>
      <c r="D178" s="41">
        <f t="shared" si="32"/>
        <v>10339.799999999999</v>
      </c>
      <c r="E178" s="41">
        <f t="shared" si="32"/>
        <v>7316.2</v>
      </c>
      <c r="F178" s="41">
        <f t="shared" si="32"/>
        <v>7316.2</v>
      </c>
      <c r="G178" s="103"/>
    </row>
    <row r="179" spans="1:7" x14ac:dyDescent="0.25">
      <c r="A179" s="74">
        <v>230221100</v>
      </c>
      <c r="B179" s="82" t="s">
        <v>223</v>
      </c>
      <c r="C179" s="98" t="s">
        <v>222</v>
      </c>
      <c r="D179" s="41">
        <v>10339.799999999999</v>
      </c>
      <c r="E179" s="41">
        <v>7316.2</v>
      </c>
      <c r="F179" s="41">
        <v>7316.2</v>
      </c>
      <c r="G179" s="103"/>
    </row>
    <row r="180" spans="1:7" ht="66" x14ac:dyDescent="0.25">
      <c r="A180" s="21" t="s">
        <v>460</v>
      </c>
      <c r="B180" s="82"/>
      <c r="C180" s="98" t="s">
        <v>459</v>
      </c>
      <c r="D180" s="41">
        <f>D181+D183</f>
        <v>564</v>
      </c>
      <c r="E180" s="41">
        <f t="shared" ref="E180:F180" si="33">E181+E183</f>
        <v>0</v>
      </c>
      <c r="F180" s="41">
        <f t="shared" si="33"/>
        <v>0</v>
      </c>
      <c r="G180" s="103"/>
    </row>
    <row r="181" spans="1:7" ht="53.25" customHeight="1" x14ac:dyDescent="0.25">
      <c r="A181" s="74">
        <v>230321210</v>
      </c>
      <c r="B181" s="82"/>
      <c r="C181" s="98" t="s">
        <v>458</v>
      </c>
      <c r="D181" s="41">
        <f t="shared" ref="D181:F181" si="34">D182</f>
        <v>90</v>
      </c>
      <c r="E181" s="41">
        <f t="shared" si="34"/>
        <v>0</v>
      </c>
      <c r="F181" s="41">
        <f t="shared" si="34"/>
        <v>0</v>
      </c>
      <c r="G181" s="103"/>
    </row>
    <row r="182" spans="1:7" x14ac:dyDescent="0.25">
      <c r="A182" s="74">
        <v>230321210</v>
      </c>
      <c r="B182" s="21" t="s">
        <v>223</v>
      </c>
      <c r="C182" s="98" t="s">
        <v>222</v>
      </c>
      <c r="D182" s="41">
        <v>90</v>
      </c>
      <c r="E182" s="41">
        <v>0</v>
      </c>
      <c r="F182" s="41">
        <v>0</v>
      </c>
      <c r="G182" s="103"/>
    </row>
    <row r="183" spans="1:7" s="231" customFormat="1" ht="39.6" x14ac:dyDescent="0.25">
      <c r="A183" s="74">
        <v>230321220</v>
      </c>
      <c r="B183" s="21"/>
      <c r="C183" s="98" t="s">
        <v>782</v>
      </c>
      <c r="D183" s="41">
        <f>D184</f>
        <v>474</v>
      </c>
      <c r="E183" s="41">
        <f t="shared" ref="E183:F183" si="35">E184</f>
        <v>0</v>
      </c>
      <c r="F183" s="41">
        <f t="shared" si="35"/>
        <v>0</v>
      </c>
      <c r="G183" s="103"/>
    </row>
    <row r="184" spans="1:7" s="231" customFormat="1" x14ac:dyDescent="0.25">
      <c r="A184" s="74">
        <v>230321220</v>
      </c>
      <c r="B184" s="21" t="s">
        <v>223</v>
      </c>
      <c r="C184" s="98" t="s">
        <v>222</v>
      </c>
      <c r="D184" s="41">
        <v>474</v>
      </c>
      <c r="E184" s="41">
        <v>0</v>
      </c>
      <c r="F184" s="41">
        <v>0</v>
      </c>
      <c r="G184" s="103"/>
    </row>
    <row r="185" spans="1:7" x14ac:dyDescent="0.25">
      <c r="A185" s="52" t="s">
        <v>31</v>
      </c>
      <c r="B185" s="21"/>
      <c r="C185" s="66" t="s">
        <v>46</v>
      </c>
      <c r="D185" s="58">
        <f>D186</f>
        <v>3454.5</v>
      </c>
      <c r="E185" s="58">
        <f>E186</f>
        <v>3454.5</v>
      </c>
      <c r="F185" s="58">
        <f>F186</f>
        <v>3454.5</v>
      </c>
      <c r="G185" s="103"/>
    </row>
    <row r="186" spans="1:7" ht="66" x14ac:dyDescent="0.25">
      <c r="A186" s="80">
        <v>290022200</v>
      </c>
      <c r="B186" s="21"/>
      <c r="C186" s="98" t="s">
        <v>259</v>
      </c>
      <c r="D186" s="94">
        <f>SUM(D187:D188)</f>
        <v>3454.5</v>
      </c>
      <c r="E186" s="94">
        <f>SUM(E187:E188)</f>
        <v>3454.5</v>
      </c>
      <c r="F186" s="94">
        <f>SUM(F187:F188)</f>
        <v>3454.5</v>
      </c>
      <c r="G186" s="103"/>
    </row>
    <row r="187" spans="1:7" ht="26.4" x14ac:dyDescent="0.25">
      <c r="A187" s="80">
        <v>290022200</v>
      </c>
      <c r="B187" s="16" t="s">
        <v>62</v>
      </c>
      <c r="C187" s="55" t="s">
        <v>63</v>
      </c>
      <c r="D187" s="94">
        <v>3380.7</v>
      </c>
      <c r="E187" s="94">
        <v>3380.7</v>
      </c>
      <c r="F187" s="94">
        <v>3380.7</v>
      </c>
      <c r="G187" s="103"/>
    </row>
    <row r="188" spans="1:7" ht="39.6" x14ac:dyDescent="0.25">
      <c r="A188" s="80">
        <v>290022200</v>
      </c>
      <c r="B188" s="82" t="s">
        <v>209</v>
      </c>
      <c r="C188" s="98" t="s">
        <v>210</v>
      </c>
      <c r="D188" s="41">
        <v>73.8</v>
      </c>
      <c r="E188" s="41">
        <v>73.8</v>
      </c>
      <c r="F188" s="41">
        <v>73.8</v>
      </c>
      <c r="G188" s="103"/>
    </row>
    <row r="189" spans="1:7" ht="77.25" customHeight="1" x14ac:dyDescent="0.25">
      <c r="A189" s="73" t="s">
        <v>69</v>
      </c>
      <c r="B189" s="16"/>
      <c r="C189" s="142" t="s">
        <v>582</v>
      </c>
      <c r="D189" s="96">
        <f>D190+D201</f>
        <v>11938.4</v>
      </c>
      <c r="E189" s="96">
        <f>E190+E201</f>
        <v>10276.1</v>
      </c>
      <c r="F189" s="96">
        <f>F190+F201</f>
        <v>10252.299999999999</v>
      </c>
    </row>
    <row r="190" spans="1:7" ht="26.4" x14ac:dyDescent="0.25">
      <c r="A190" s="52" t="s">
        <v>70</v>
      </c>
      <c r="B190" s="16"/>
      <c r="C190" s="48" t="s">
        <v>155</v>
      </c>
      <c r="D190" s="93">
        <f>D191+D194</f>
        <v>10252.4</v>
      </c>
      <c r="E190" s="93">
        <f>E191+E194</f>
        <v>7940</v>
      </c>
      <c r="F190" s="93">
        <f>F191+F194</f>
        <v>7916.2</v>
      </c>
    </row>
    <row r="191" spans="1:7" ht="39.6" x14ac:dyDescent="0.25">
      <c r="A191" s="21" t="s">
        <v>240</v>
      </c>
      <c r="B191" s="16"/>
      <c r="C191" s="99" t="s">
        <v>241</v>
      </c>
      <c r="D191" s="39">
        <f t="shared" ref="D191:F192" si="36">D192</f>
        <v>250</v>
      </c>
      <c r="E191" s="39">
        <f t="shared" si="36"/>
        <v>250</v>
      </c>
      <c r="F191" s="39">
        <f t="shared" si="36"/>
        <v>250</v>
      </c>
    </row>
    <row r="192" spans="1:7" ht="39.6" x14ac:dyDescent="0.25">
      <c r="A192" s="82" t="s">
        <v>461</v>
      </c>
      <c r="B192" s="16"/>
      <c r="C192" s="97" t="s">
        <v>156</v>
      </c>
      <c r="D192" s="41">
        <f t="shared" si="36"/>
        <v>250</v>
      </c>
      <c r="E192" s="41">
        <f t="shared" si="36"/>
        <v>250</v>
      </c>
      <c r="F192" s="41">
        <f t="shared" si="36"/>
        <v>250</v>
      </c>
    </row>
    <row r="193" spans="1:6" ht="39.6" x14ac:dyDescent="0.25">
      <c r="A193" s="82" t="s">
        <v>461</v>
      </c>
      <c r="B193" s="82" t="s">
        <v>209</v>
      </c>
      <c r="C193" s="98" t="s">
        <v>210</v>
      </c>
      <c r="D193" s="41">
        <v>250</v>
      </c>
      <c r="E193" s="41">
        <v>250</v>
      </c>
      <c r="F193" s="41">
        <v>250</v>
      </c>
    </row>
    <row r="194" spans="1:6" ht="51.75" customHeight="1" x14ac:dyDescent="0.25">
      <c r="A194" s="21" t="s">
        <v>242</v>
      </c>
      <c r="B194" s="82"/>
      <c r="C194" s="99" t="s">
        <v>243</v>
      </c>
      <c r="D194" s="41">
        <f>D195+D197+D199</f>
        <v>10002.4</v>
      </c>
      <c r="E194" s="41">
        <f>E195+E197+E199</f>
        <v>7690</v>
      </c>
      <c r="F194" s="41">
        <f>F195+F197+F199</f>
        <v>7666.2</v>
      </c>
    </row>
    <row r="195" spans="1:6" ht="52.8" x14ac:dyDescent="0.25">
      <c r="A195" s="135" t="s">
        <v>462</v>
      </c>
      <c r="B195" s="16"/>
      <c r="C195" s="97" t="s">
        <v>157</v>
      </c>
      <c r="D195" s="41">
        <f>D196</f>
        <v>100</v>
      </c>
      <c r="E195" s="41">
        <f>E196</f>
        <v>100</v>
      </c>
      <c r="F195" s="41">
        <f>F196</f>
        <v>100</v>
      </c>
    </row>
    <row r="196" spans="1:6" ht="39.6" x14ac:dyDescent="0.25">
      <c r="A196" s="135" t="s">
        <v>462</v>
      </c>
      <c r="B196" s="82" t="s">
        <v>209</v>
      </c>
      <c r="C196" s="98" t="s">
        <v>210</v>
      </c>
      <c r="D196" s="41">
        <v>100</v>
      </c>
      <c r="E196" s="41">
        <v>100</v>
      </c>
      <c r="F196" s="41">
        <v>100</v>
      </c>
    </row>
    <row r="197" spans="1:6" ht="79.2" x14ac:dyDescent="0.25">
      <c r="A197" s="135" t="s">
        <v>463</v>
      </c>
      <c r="B197" s="16"/>
      <c r="C197" s="97" t="s">
        <v>158</v>
      </c>
      <c r="D197" s="41">
        <f>D198</f>
        <v>173.5</v>
      </c>
      <c r="E197" s="41">
        <f>E198</f>
        <v>100</v>
      </c>
      <c r="F197" s="41">
        <f>F198</f>
        <v>100</v>
      </c>
    </row>
    <row r="198" spans="1:6" ht="39.6" x14ac:dyDescent="0.25">
      <c r="A198" s="135" t="s">
        <v>463</v>
      </c>
      <c r="B198" s="82" t="s">
        <v>209</v>
      </c>
      <c r="C198" s="98" t="s">
        <v>210</v>
      </c>
      <c r="D198" s="41">
        <v>173.5</v>
      </c>
      <c r="E198" s="41">
        <v>100</v>
      </c>
      <c r="F198" s="41">
        <v>100</v>
      </c>
    </row>
    <row r="199" spans="1:6" ht="39.6" x14ac:dyDescent="0.25">
      <c r="A199" s="74">
        <v>310223174</v>
      </c>
      <c r="B199" s="16"/>
      <c r="C199" s="97" t="s">
        <v>159</v>
      </c>
      <c r="D199" s="41">
        <f>SUM(D200:D200)</f>
        <v>9728.9</v>
      </c>
      <c r="E199" s="41">
        <f>SUM(E200:E200)</f>
        <v>7490</v>
      </c>
      <c r="F199" s="41">
        <f>SUM(F200:F200)</f>
        <v>7466.2</v>
      </c>
    </row>
    <row r="200" spans="1:6" ht="39.6" x14ac:dyDescent="0.25">
      <c r="A200" s="74">
        <v>310223174</v>
      </c>
      <c r="B200" s="82" t="s">
        <v>209</v>
      </c>
      <c r="C200" s="98" t="s">
        <v>210</v>
      </c>
      <c r="D200" s="41">
        <v>9728.9</v>
      </c>
      <c r="E200" s="41">
        <v>7490</v>
      </c>
      <c r="F200" s="41">
        <v>7466.2</v>
      </c>
    </row>
    <row r="201" spans="1:6" ht="39.6" x14ac:dyDescent="0.25">
      <c r="A201" s="52" t="s">
        <v>161</v>
      </c>
      <c r="B201" s="16"/>
      <c r="C201" s="48" t="s">
        <v>160</v>
      </c>
      <c r="D201" s="93">
        <f>D202+D205</f>
        <v>1686</v>
      </c>
      <c r="E201" s="93">
        <f>E202+E205</f>
        <v>2336.1</v>
      </c>
      <c r="F201" s="93">
        <f>F202+F205</f>
        <v>2336.1</v>
      </c>
    </row>
    <row r="202" spans="1:6" ht="79.2" x14ac:dyDescent="0.25">
      <c r="A202" s="21" t="s">
        <v>244</v>
      </c>
      <c r="B202" s="16"/>
      <c r="C202" s="99" t="s">
        <v>307</v>
      </c>
      <c r="D202" s="41">
        <f t="shared" ref="D202:F203" si="37">D203</f>
        <v>150</v>
      </c>
      <c r="E202" s="41">
        <f t="shared" si="37"/>
        <v>140.19999999999999</v>
      </c>
      <c r="F202" s="41">
        <f t="shared" si="37"/>
        <v>140.19999999999999</v>
      </c>
    </row>
    <row r="203" spans="1:6" ht="53.4" x14ac:dyDescent="0.3">
      <c r="A203" s="21" t="s">
        <v>464</v>
      </c>
      <c r="B203" s="30"/>
      <c r="C203" s="97" t="s">
        <v>162</v>
      </c>
      <c r="D203" s="41">
        <f t="shared" si="37"/>
        <v>150</v>
      </c>
      <c r="E203" s="41">
        <f t="shared" si="37"/>
        <v>140.19999999999999</v>
      </c>
      <c r="F203" s="41">
        <f t="shared" si="37"/>
        <v>140.19999999999999</v>
      </c>
    </row>
    <row r="204" spans="1:6" ht="39.6" x14ac:dyDescent="0.25">
      <c r="A204" s="21" t="s">
        <v>464</v>
      </c>
      <c r="B204" s="82" t="s">
        <v>209</v>
      </c>
      <c r="C204" s="98" t="s">
        <v>210</v>
      </c>
      <c r="D204" s="39">
        <v>150</v>
      </c>
      <c r="E204" s="39">
        <v>140.19999999999999</v>
      </c>
      <c r="F204" s="39">
        <v>140.19999999999999</v>
      </c>
    </row>
    <row r="205" spans="1:6" ht="26.4" x14ac:dyDescent="0.25">
      <c r="A205" s="21" t="s">
        <v>339</v>
      </c>
      <c r="B205" s="82"/>
      <c r="C205" s="99" t="s">
        <v>335</v>
      </c>
      <c r="D205" s="41">
        <f>D206+D208</f>
        <v>1536</v>
      </c>
      <c r="E205" s="41">
        <f t="shared" ref="E205:F205" si="38">E206+E208</f>
        <v>2195.9</v>
      </c>
      <c r="F205" s="41">
        <f t="shared" si="38"/>
        <v>2195.9</v>
      </c>
    </row>
    <row r="206" spans="1:6" ht="40.200000000000003" x14ac:dyDescent="0.3">
      <c r="A206" s="82" t="s">
        <v>465</v>
      </c>
      <c r="B206" s="30"/>
      <c r="C206" s="97" t="s">
        <v>165</v>
      </c>
      <c r="D206" s="41">
        <f>D207</f>
        <v>36</v>
      </c>
      <c r="E206" s="41">
        <f t="shared" ref="E206:F206" si="39">E207</f>
        <v>36</v>
      </c>
      <c r="F206" s="41">
        <f t="shared" si="39"/>
        <v>36</v>
      </c>
    </row>
    <row r="207" spans="1:6" ht="39.6" x14ac:dyDescent="0.25">
      <c r="A207" s="82" t="s">
        <v>465</v>
      </c>
      <c r="B207" s="82" t="s">
        <v>209</v>
      </c>
      <c r="C207" s="98" t="s">
        <v>210</v>
      </c>
      <c r="D207" s="41">
        <v>36</v>
      </c>
      <c r="E207" s="41">
        <v>36</v>
      </c>
      <c r="F207" s="41">
        <v>36</v>
      </c>
    </row>
    <row r="208" spans="1:6" ht="27" customHeight="1" x14ac:dyDescent="0.25">
      <c r="A208" s="21" t="s">
        <v>625</v>
      </c>
      <c r="B208" s="16"/>
      <c r="C208" s="99" t="s">
        <v>655</v>
      </c>
      <c r="D208" s="39">
        <f>D209</f>
        <v>1500</v>
      </c>
      <c r="E208" s="39">
        <f t="shared" ref="E208:F208" si="40">E209</f>
        <v>2159.9</v>
      </c>
      <c r="F208" s="39">
        <f t="shared" si="40"/>
        <v>2159.9</v>
      </c>
    </row>
    <row r="209" spans="1:9" ht="39.6" x14ac:dyDescent="0.25">
      <c r="A209" s="21" t="s">
        <v>625</v>
      </c>
      <c r="B209" s="82" t="s">
        <v>209</v>
      </c>
      <c r="C209" s="98" t="s">
        <v>210</v>
      </c>
      <c r="D209" s="39">
        <v>1500</v>
      </c>
      <c r="E209" s="39">
        <v>2159.9</v>
      </c>
      <c r="F209" s="39">
        <v>2159.9</v>
      </c>
    </row>
    <row r="210" spans="1:9" ht="75.75" customHeight="1" x14ac:dyDescent="0.3">
      <c r="A210" s="76">
        <v>400000000</v>
      </c>
      <c r="B210" s="30"/>
      <c r="C210" s="141" t="s">
        <v>581</v>
      </c>
      <c r="D210" s="96">
        <f>D211+D233+D248</f>
        <v>19228.099999999999</v>
      </c>
      <c r="E210" s="96">
        <f>E211+E233+E248</f>
        <v>10837.8</v>
      </c>
      <c r="F210" s="96">
        <f>F211+F233+F248</f>
        <v>9871.6</v>
      </c>
    </row>
    <row r="211" spans="1:9" ht="53.4" x14ac:dyDescent="0.3">
      <c r="A211" s="75">
        <v>410000000</v>
      </c>
      <c r="B211" s="30"/>
      <c r="C211" s="46" t="s">
        <v>466</v>
      </c>
      <c r="D211" s="93">
        <f>D212+D215+D222</f>
        <v>3426.5</v>
      </c>
      <c r="E211" s="93">
        <f>E212+E215+E222</f>
        <v>993</v>
      </c>
      <c r="F211" s="93">
        <f>F212+F215+F222</f>
        <v>993</v>
      </c>
    </row>
    <row r="212" spans="1:9" ht="40.200000000000003" x14ac:dyDescent="0.3">
      <c r="A212" s="74">
        <v>410100000</v>
      </c>
      <c r="B212" s="30"/>
      <c r="C212" s="97" t="s">
        <v>467</v>
      </c>
      <c r="D212" s="93">
        <f t="shared" ref="D212:F213" si="41">D213</f>
        <v>1160.5</v>
      </c>
      <c r="E212" s="93">
        <f t="shared" si="41"/>
        <v>63</v>
      </c>
      <c r="F212" s="93">
        <f t="shared" si="41"/>
        <v>63</v>
      </c>
    </row>
    <row r="213" spans="1:9" ht="26.4" x14ac:dyDescent="0.25">
      <c r="A213" s="135" t="s">
        <v>634</v>
      </c>
      <c r="B213" s="16"/>
      <c r="C213" s="99" t="s">
        <v>167</v>
      </c>
      <c r="D213" s="39">
        <f t="shared" si="41"/>
        <v>1160.5</v>
      </c>
      <c r="E213" s="39">
        <f t="shared" si="41"/>
        <v>63</v>
      </c>
      <c r="F213" s="39">
        <f t="shared" si="41"/>
        <v>63</v>
      </c>
    </row>
    <row r="214" spans="1:9" ht="39.6" x14ac:dyDescent="0.25">
      <c r="A214" s="135" t="s">
        <v>634</v>
      </c>
      <c r="B214" s="82" t="s">
        <v>209</v>
      </c>
      <c r="C214" s="98" t="s">
        <v>210</v>
      </c>
      <c r="D214" s="39">
        <v>1160.5</v>
      </c>
      <c r="E214" s="39">
        <v>63</v>
      </c>
      <c r="F214" s="39">
        <v>63</v>
      </c>
    </row>
    <row r="215" spans="1:9" ht="53.4" x14ac:dyDescent="0.3">
      <c r="A215" s="74">
        <v>410200000</v>
      </c>
      <c r="B215" s="30"/>
      <c r="C215" s="97" t="s">
        <v>471</v>
      </c>
      <c r="D215" s="39">
        <f>D216+D218+D220</f>
        <v>130</v>
      </c>
      <c r="E215" s="39">
        <f t="shared" ref="E215:F215" si="42">E216+E218+E220</f>
        <v>130</v>
      </c>
      <c r="F215" s="39">
        <f t="shared" si="42"/>
        <v>130</v>
      </c>
    </row>
    <row r="216" spans="1:9" ht="68.25" customHeight="1" x14ac:dyDescent="0.25">
      <c r="A216" s="135" t="s">
        <v>629</v>
      </c>
      <c r="B216" s="82"/>
      <c r="C216" s="98" t="s">
        <v>598</v>
      </c>
      <c r="D216" s="39">
        <f t="shared" ref="D216:F216" si="43">D217</f>
        <v>50</v>
      </c>
      <c r="E216" s="39">
        <f t="shared" si="43"/>
        <v>50</v>
      </c>
      <c r="F216" s="39">
        <f t="shared" si="43"/>
        <v>50</v>
      </c>
    </row>
    <row r="217" spans="1:9" ht="39.6" x14ac:dyDescent="0.25">
      <c r="A217" s="135" t="s">
        <v>629</v>
      </c>
      <c r="B217" s="82" t="s">
        <v>209</v>
      </c>
      <c r="C217" s="98" t="s">
        <v>210</v>
      </c>
      <c r="D217" s="39">
        <v>50</v>
      </c>
      <c r="E217" s="39">
        <v>50</v>
      </c>
      <c r="F217" s="39">
        <v>50</v>
      </c>
      <c r="I217" s="103"/>
    </row>
    <row r="218" spans="1:9" ht="27" customHeight="1" x14ac:dyDescent="0.25">
      <c r="A218" s="135" t="s">
        <v>628</v>
      </c>
      <c r="B218" s="82"/>
      <c r="C218" s="98" t="s">
        <v>469</v>
      </c>
      <c r="D218" s="39">
        <f>D219</f>
        <v>30</v>
      </c>
      <c r="E218" s="39">
        <f>E219</f>
        <v>30</v>
      </c>
      <c r="F218" s="39">
        <f>F219</f>
        <v>30</v>
      </c>
    </row>
    <row r="219" spans="1:9" ht="39.6" x14ac:dyDescent="0.25">
      <c r="A219" s="135" t="s">
        <v>628</v>
      </c>
      <c r="B219" s="82" t="s">
        <v>209</v>
      </c>
      <c r="C219" s="98" t="s">
        <v>210</v>
      </c>
      <c r="D219" s="39">
        <v>30</v>
      </c>
      <c r="E219" s="39">
        <v>30</v>
      </c>
      <c r="F219" s="39">
        <v>30</v>
      </c>
    </row>
    <row r="220" spans="1:9" ht="39.6" x14ac:dyDescent="0.25">
      <c r="A220" s="135" t="s">
        <v>627</v>
      </c>
      <c r="B220" s="82"/>
      <c r="C220" s="98" t="s">
        <v>599</v>
      </c>
      <c r="D220" s="39">
        <f>D221</f>
        <v>50</v>
      </c>
      <c r="E220" s="39">
        <f t="shared" ref="E220:F220" si="44">E221</f>
        <v>50</v>
      </c>
      <c r="F220" s="39">
        <f t="shared" si="44"/>
        <v>50</v>
      </c>
    </row>
    <row r="221" spans="1:9" ht="39.6" x14ac:dyDescent="0.25">
      <c r="A221" s="135" t="s">
        <v>627</v>
      </c>
      <c r="B221" s="82" t="s">
        <v>209</v>
      </c>
      <c r="C221" s="98" t="s">
        <v>210</v>
      </c>
      <c r="D221" s="39">
        <v>50</v>
      </c>
      <c r="E221" s="39">
        <v>50</v>
      </c>
      <c r="F221" s="39">
        <v>50</v>
      </c>
    </row>
    <row r="222" spans="1:9" ht="39.6" x14ac:dyDescent="0.25">
      <c r="A222" s="135" t="s">
        <v>473</v>
      </c>
      <c r="B222" s="82"/>
      <c r="C222" s="97" t="s">
        <v>472</v>
      </c>
      <c r="D222" s="39">
        <f>D223+D225+D227+D229+D231</f>
        <v>2136</v>
      </c>
      <c r="E222" s="39">
        <f t="shared" ref="E222:F222" si="45">E223+E225+E227+E229+E231</f>
        <v>800</v>
      </c>
      <c r="F222" s="39">
        <f t="shared" si="45"/>
        <v>800</v>
      </c>
    </row>
    <row r="223" spans="1:9" ht="52.5" customHeight="1" x14ac:dyDescent="0.25">
      <c r="A223" s="135" t="s">
        <v>630</v>
      </c>
      <c r="B223" s="82"/>
      <c r="C223" s="98" t="s">
        <v>600</v>
      </c>
      <c r="D223" s="39">
        <f>D224</f>
        <v>200</v>
      </c>
      <c r="E223" s="39">
        <f t="shared" ref="E223:F223" si="46">E224</f>
        <v>200</v>
      </c>
      <c r="F223" s="39">
        <f t="shared" si="46"/>
        <v>200</v>
      </c>
    </row>
    <row r="224" spans="1:9" ht="66" x14ac:dyDescent="0.25">
      <c r="A224" s="135" t="s">
        <v>630</v>
      </c>
      <c r="B224" s="16" t="s">
        <v>12</v>
      </c>
      <c r="C224" s="98" t="s">
        <v>364</v>
      </c>
      <c r="D224" s="39">
        <v>200</v>
      </c>
      <c r="E224" s="39">
        <v>200</v>
      </c>
      <c r="F224" s="39">
        <v>200</v>
      </c>
    </row>
    <row r="225" spans="1:6" ht="61.5" customHeight="1" x14ac:dyDescent="0.25">
      <c r="A225" s="135" t="s">
        <v>631</v>
      </c>
      <c r="B225" s="82"/>
      <c r="C225" s="98" t="s">
        <v>474</v>
      </c>
      <c r="D225" s="39">
        <f>D226</f>
        <v>500</v>
      </c>
      <c r="E225" s="39">
        <f t="shared" ref="E225:F225" si="47">E226</f>
        <v>500</v>
      </c>
      <c r="F225" s="39">
        <f t="shared" si="47"/>
        <v>500</v>
      </c>
    </row>
    <row r="226" spans="1:6" ht="66" x14ac:dyDescent="0.25">
      <c r="A226" s="135" t="s">
        <v>631</v>
      </c>
      <c r="B226" s="16" t="s">
        <v>12</v>
      </c>
      <c r="C226" s="98" t="s">
        <v>364</v>
      </c>
      <c r="D226" s="39">
        <v>500</v>
      </c>
      <c r="E226" s="39">
        <v>500</v>
      </c>
      <c r="F226" s="39">
        <v>500</v>
      </c>
    </row>
    <row r="227" spans="1:6" ht="88.5" customHeight="1" x14ac:dyDescent="0.25">
      <c r="A227" s="135" t="s">
        <v>632</v>
      </c>
      <c r="B227" s="82"/>
      <c r="C227" s="98" t="s">
        <v>475</v>
      </c>
      <c r="D227" s="39">
        <f>D228</f>
        <v>80</v>
      </c>
      <c r="E227" s="39">
        <f t="shared" ref="E227:F227" si="48">E228</f>
        <v>100</v>
      </c>
      <c r="F227" s="39">
        <f t="shared" si="48"/>
        <v>100</v>
      </c>
    </row>
    <row r="228" spans="1:6" ht="66" x14ac:dyDescent="0.25">
      <c r="A228" s="135" t="s">
        <v>632</v>
      </c>
      <c r="B228" s="16" t="s">
        <v>12</v>
      </c>
      <c r="C228" s="98" t="s">
        <v>364</v>
      </c>
      <c r="D228" s="39">
        <v>80</v>
      </c>
      <c r="E228" s="39">
        <v>100</v>
      </c>
      <c r="F228" s="39">
        <v>100</v>
      </c>
    </row>
    <row r="229" spans="1:6" ht="80.25" customHeight="1" x14ac:dyDescent="0.25">
      <c r="A229" s="135" t="s">
        <v>633</v>
      </c>
      <c r="B229" s="16"/>
      <c r="C229" s="98" t="s">
        <v>601</v>
      </c>
      <c r="D229" s="39">
        <f>D230</f>
        <v>356</v>
      </c>
      <c r="E229" s="39">
        <f t="shared" ref="E229:F229" si="49">E230</f>
        <v>0</v>
      </c>
      <c r="F229" s="39">
        <f t="shared" si="49"/>
        <v>0</v>
      </c>
    </row>
    <row r="230" spans="1:6" ht="66" x14ac:dyDescent="0.25">
      <c r="A230" s="135" t="s">
        <v>633</v>
      </c>
      <c r="B230" s="16" t="s">
        <v>12</v>
      </c>
      <c r="C230" s="98" t="s">
        <v>364</v>
      </c>
      <c r="D230" s="39">
        <v>356</v>
      </c>
      <c r="E230" s="39">
        <v>0</v>
      </c>
      <c r="F230" s="39">
        <v>0</v>
      </c>
    </row>
    <row r="231" spans="1:6" s="218" customFormat="1" ht="92.4" x14ac:dyDescent="0.25">
      <c r="A231" s="135" t="s">
        <v>762</v>
      </c>
      <c r="B231" s="16"/>
      <c r="C231" s="98" t="s">
        <v>763</v>
      </c>
      <c r="D231" s="39">
        <f>D232</f>
        <v>1000</v>
      </c>
      <c r="E231" s="39">
        <f t="shared" ref="E231:F231" si="50">E232</f>
        <v>0</v>
      </c>
      <c r="F231" s="39">
        <f t="shared" si="50"/>
        <v>0</v>
      </c>
    </row>
    <row r="232" spans="1:6" s="218" customFormat="1" ht="66" x14ac:dyDescent="0.25">
      <c r="A232" s="135" t="s">
        <v>762</v>
      </c>
      <c r="B232" s="16" t="s">
        <v>12</v>
      </c>
      <c r="C232" s="98" t="s">
        <v>364</v>
      </c>
      <c r="D232" s="39">
        <v>1000</v>
      </c>
      <c r="E232" s="39">
        <v>0</v>
      </c>
      <c r="F232" s="39">
        <v>0</v>
      </c>
    </row>
    <row r="233" spans="1:6" ht="53.4" x14ac:dyDescent="0.3">
      <c r="A233" s="75">
        <v>420000000</v>
      </c>
      <c r="B233" s="30"/>
      <c r="C233" s="46" t="s">
        <v>230</v>
      </c>
      <c r="D233" s="93">
        <f>D234+D243</f>
        <v>3838.9</v>
      </c>
      <c r="E233" s="93">
        <f t="shared" ref="E233:F233" si="51">E234+E243</f>
        <v>3538.9</v>
      </c>
      <c r="F233" s="93">
        <f t="shared" si="51"/>
        <v>3538.9</v>
      </c>
    </row>
    <row r="234" spans="1:6" ht="105.6" x14ac:dyDescent="0.25">
      <c r="A234" s="74">
        <v>420100000</v>
      </c>
      <c r="B234" s="16"/>
      <c r="C234" s="97" t="s">
        <v>476</v>
      </c>
      <c r="D234" s="41">
        <f>D235+D237+D239+D241</f>
        <v>2826.8</v>
      </c>
      <c r="E234" s="41">
        <f t="shared" ref="E234:F234" si="52">E235+E237+E239+E241</f>
        <v>2526.8000000000002</v>
      </c>
      <c r="F234" s="41">
        <f t="shared" si="52"/>
        <v>2526.8000000000002</v>
      </c>
    </row>
    <row r="235" spans="1:6" ht="39.6" x14ac:dyDescent="0.25">
      <c r="A235" s="74" t="s">
        <v>477</v>
      </c>
      <c r="B235" s="16"/>
      <c r="C235" s="98" t="s">
        <v>351</v>
      </c>
      <c r="D235" s="41">
        <f>D236</f>
        <v>600</v>
      </c>
      <c r="E235" s="41">
        <f t="shared" ref="E235:F235" si="53">E236</f>
        <v>300</v>
      </c>
      <c r="F235" s="41">
        <f t="shared" si="53"/>
        <v>300</v>
      </c>
    </row>
    <row r="236" spans="1:6" ht="66" x14ac:dyDescent="0.25">
      <c r="A236" s="74" t="s">
        <v>477</v>
      </c>
      <c r="B236" s="16" t="s">
        <v>19</v>
      </c>
      <c r="C236" s="99" t="s">
        <v>359</v>
      </c>
      <c r="D236" s="41">
        <v>600</v>
      </c>
      <c r="E236" s="41">
        <v>300</v>
      </c>
      <c r="F236" s="41">
        <v>300</v>
      </c>
    </row>
    <row r="237" spans="1:6" ht="63.75" customHeight="1" x14ac:dyDescent="0.25">
      <c r="A237" s="74">
        <v>420123230</v>
      </c>
      <c r="B237" s="16"/>
      <c r="C237" s="166" t="s">
        <v>674</v>
      </c>
      <c r="D237" s="41">
        <f>D238</f>
        <v>1200</v>
      </c>
      <c r="E237" s="41">
        <f t="shared" ref="E237:F237" si="54">E238</f>
        <v>1300</v>
      </c>
      <c r="F237" s="41">
        <f t="shared" si="54"/>
        <v>1300</v>
      </c>
    </row>
    <row r="238" spans="1:6" ht="39.6" x14ac:dyDescent="0.25">
      <c r="A238" s="74">
        <v>420123230</v>
      </c>
      <c r="B238" s="82" t="s">
        <v>209</v>
      </c>
      <c r="C238" s="98" t="s">
        <v>210</v>
      </c>
      <c r="D238" s="41">
        <v>1200</v>
      </c>
      <c r="E238" s="41">
        <v>1300</v>
      </c>
      <c r="F238" s="41">
        <v>1300</v>
      </c>
    </row>
    <row r="239" spans="1:6" ht="39.6" x14ac:dyDescent="0.25">
      <c r="A239" s="74">
        <v>420110320</v>
      </c>
      <c r="B239" s="1"/>
      <c r="C239" s="134" t="s">
        <v>478</v>
      </c>
      <c r="D239" s="41">
        <f>D240</f>
        <v>926.8</v>
      </c>
      <c r="E239" s="41">
        <f t="shared" ref="E239:F239" si="55">E240</f>
        <v>926.8</v>
      </c>
      <c r="F239" s="41">
        <f t="shared" si="55"/>
        <v>926.8</v>
      </c>
    </row>
    <row r="240" spans="1:6" ht="66" x14ac:dyDescent="0.25">
      <c r="A240" s="74">
        <v>420110320</v>
      </c>
      <c r="B240" s="16" t="s">
        <v>19</v>
      </c>
      <c r="C240" s="99" t="s">
        <v>359</v>
      </c>
      <c r="D240" s="41">
        <v>926.8</v>
      </c>
      <c r="E240" s="41">
        <v>926.8</v>
      </c>
      <c r="F240" s="41">
        <v>926.8</v>
      </c>
    </row>
    <row r="241" spans="1:6" ht="37.5" customHeight="1" x14ac:dyDescent="0.25">
      <c r="A241" s="74" t="s">
        <v>479</v>
      </c>
      <c r="B241" s="16"/>
      <c r="C241" s="99" t="s">
        <v>480</v>
      </c>
      <c r="D241" s="41">
        <f>D242</f>
        <v>100</v>
      </c>
      <c r="E241" s="41">
        <f t="shared" ref="E241:F241" si="56">E242</f>
        <v>0</v>
      </c>
      <c r="F241" s="41">
        <f t="shared" si="56"/>
        <v>0</v>
      </c>
    </row>
    <row r="242" spans="1:6" ht="66" x14ac:dyDescent="0.25">
      <c r="A242" s="74" t="s">
        <v>479</v>
      </c>
      <c r="B242" s="16" t="s">
        <v>19</v>
      </c>
      <c r="C242" s="99" t="s">
        <v>359</v>
      </c>
      <c r="D242" s="41">
        <v>100</v>
      </c>
      <c r="E242" s="41">
        <v>0</v>
      </c>
      <c r="F242" s="41">
        <v>0</v>
      </c>
    </row>
    <row r="243" spans="1:6" ht="102" customHeight="1" x14ac:dyDescent="0.25">
      <c r="A243" s="74">
        <v>420200000</v>
      </c>
      <c r="B243" s="16"/>
      <c r="C243" s="97" t="s">
        <v>673</v>
      </c>
      <c r="D243" s="41">
        <f>D244+D246</f>
        <v>1012.0999999999999</v>
      </c>
      <c r="E243" s="41">
        <f t="shared" ref="E243:F243" si="57">E244+E246</f>
        <v>1012.0999999999999</v>
      </c>
      <c r="F243" s="41">
        <f t="shared" si="57"/>
        <v>1012.0999999999999</v>
      </c>
    </row>
    <row r="244" spans="1:6" ht="66" x14ac:dyDescent="0.3">
      <c r="A244" s="74">
        <v>420223235</v>
      </c>
      <c r="B244" s="30"/>
      <c r="C244" s="98" t="s">
        <v>672</v>
      </c>
      <c r="D244" s="41">
        <f>D245</f>
        <v>575.29999999999995</v>
      </c>
      <c r="E244" s="41">
        <f>E245</f>
        <v>575.29999999999995</v>
      </c>
      <c r="F244" s="41">
        <f>F245</f>
        <v>575.29999999999995</v>
      </c>
    </row>
    <row r="245" spans="1:6" ht="39.6" x14ac:dyDescent="0.25">
      <c r="A245" s="74">
        <v>420223235</v>
      </c>
      <c r="B245" s="82" t="s">
        <v>209</v>
      </c>
      <c r="C245" s="98" t="s">
        <v>210</v>
      </c>
      <c r="D245" s="41">
        <v>575.29999999999995</v>
      </c>
      <c r="E245" s="41">
        <v>575.29999999999995</v>
      </c>
      <c r="F245" s="41">
        <v>575.29999999999995</v>
      </c>
    </row>
    <row r="246" spans="1:6" ht="52.8" x14ac:dyDescent="0.25">
      <c r="A246" s="74">
        <v>420223240</v>
      </c>
      <c r="B246" s="82"/>
      <c r="C246" s="98" t="s">
        <v>671</v>
      </c>
      <c r="D246" s="41">
        <f>D247</f>
        <v>436.8</v>
      </c>
      <c r="E246" s="41">
        <f t="shared" ref="E246:F246" si="58">E247</f>
        <v>436.8</v>
      </c>
      <c r="F246" s="41">
        <f t="shared" si="58"/>
        <v>436.8</v>
      </c>
    </row>
    <row r="247" spans="1:6" ht="39.6" x14ac:dyDescent="0.25">
      <c r="A247" s="74">
        <v>420223240</v>
      </c>
      <c r="B247" s="82" t="s">
        <v>209</v>
      </c>
      <c r="C247" s="98" t="s">
        <v>210</v>
      </c>
      <c r="D247" s="41">
        <v>436.8</v>
      </c>
      <c r="E247" s="41">
        <v>436.8</v>
      </c>
      <c r="F247" s="41">
        <v>436.8</v>
      </c>
    </row>
    <row r="248" spans="1:6" ht="77.25" customHeight="1" x14ac:dyDescent="0.25">
      <c r="A248" s="75">
        <v>430000000</v>
      </c>
      <c r="B248" s="16"/>
      <c r="C248" s="46" t="s">
        <v>651</v>
      </c>
      <c r="D248" s="39">
        <f>D249+D254</f>
        <v>11962.699999999999</v>
      </c>
      <c r="E248" s="39">
        <f>E249+E254</f>
        <v>6305.9</v>
      </c>
      <c r="F248" s="39">
        <f>F249+F254</f>
        <v>5339.7000000000007</v>
      </c>
    </row>
    <row r="249" spans="1:6" ht="53.4" x14ac:dyDescent="0.3">
      <c r="A249" s="74">
        <v>430100000</v>
      </c>
      <c r="B249" s="30"/>
      <c r="C249" s="97" t="s">
        <v>231</v>
      </c>
      <c r="D249" s="39">
        <f>D250+D252</f>
        <v>1380.9</v>
      </c>
      <c r="E249" s="39">
        <f t="shared" ref="E249:F249" si="59">E250+E252</f>
        <v>1180.9000000000001</v>
      </c>
      <c r="F249" s="39">
        <f t="shared" si="59"/>
        <v>1180.9000000000001</v>
      </c>
    </row>
    <row r="250" spans="1:6" ht="105.6" x14ac:dyDescent="0.25">
      <c r="A250" s="79">
        <v>430127310</v>
      </c>
      <c r="B250" s="16"/>
      <c r="C250" s="98" t="s">
        <v>597</v>
      </c>
      <c r="D250" s="41">
        <f>D251</f>
        <v>1200</v>
      </c>
      <c r="E250" s="41">
        <f>E251</f>
        <v>1000</v>
      </c>
      <c r="F250" s="41">
        <f>F251</f>
        <v>1000</v>
      </c>
    </row>
    <row r="251" spans="1:6" ht="66" x14ac:dyDescent="0.25">
      <c r="A251" s="79">
        <v>430127310</v>
      </c>
      <c r="B251" s="16" t="s">
        <v>12</v>
      </c>
      <c r="C251" s="98" t="s">
        <v>317</v>
      </c>
      <c r="D251" s="41">
        <v>1200</v>
      </c>
      <c r="E251" s="41">
        <v>1000</v>
      </c>
      <c r="F251" s="41">
        <v>1000</v>
      </c>
    </row>
    <row r="252" spans="1:6" ht="102" customHeight="1" x14ac:dyDescent="0.25">
      <c r="A252" s="79">
        <v>430127320</v>
      </c>
      <c r="B252" s="16"/>
      <c r="C252" s="98" t="s">
        <v>483</v>
      </c>
      <c r="D252" s="41">
        <f>D253</f>
        <v>180.9</v>
      </c>
      <c r="E252" s="41">
        <f t="shared" ref="E252:F252" si="60">E253</f>
        <v>180.9</v>
      </c>
      <c r="F252" s="41">
        <f t="shared" si="60"/>
        <v>180.9</v>
      </c>
    </row>
    <row r="253" spans="1:6" ht="66" x14ac:dyDescent="0.25">
      <c r="A253" s="79">
        <v>430127320</v>
      </c>
      <c r="B253" s="16" t="s">
        <v>12</v>
      </c>
      <c r="C253" s="98" t="s">
        <v>317</v>
      </c>
      <c r="D253" s="41">
        <v>180.9</v>
      </c>
      <c r="E253" s="41">
        <v>180.9</v>
      </c>
      <c r="F253" s="41">
        <v>180.9</v>
      </c>
    </row>
    <row r="254" spans="1:6" ht="39.6" x14ac:dyDescent="0.25">
      <c r="A254" s="74">
        <v>430200000</v>
      </c>
      <c r="B254" s="82"/>
      <c r="C254" s="97" t="s">
        <v>291</v>
      </c>
      <c r="D254" s="41">
        <f>D255+D257+D259+D261+D263</f>
        <v>10581.8</v>
      </c>
      <c r="E254" s="41">
        <f t="shared" ref="E254:F254" si="61">E255+E257+E259+E261+E263</f>
        <v>5125</v>
      </c>
      <c r="F254" s="41">
        <f t="shared" si="61"/>
        <v>4158.8</v>
      </c>
    </row>
    <row r="255" spans="1:6" ht="105.6" x14ac:dyDescent="0.25">
      <c r="A255" s="74">
        <v>430227340</v>
      </c>
      <c r="B255" s="16"/>
      <c r="C255" s="98" t="s">
        <v>611</v>
      </c>
      <c r="D255" s="39">
        <f>D256</f>
        <v>1364</v>
      </c>
      <c r="E255" s="39">
        <f t="shared" ref="E255:F255" si="62">E256</f>
        <v>1364</v>
      </c>
      <c r="F255" s="39">
        <f t="shared" si="62"/>
        <v>1364</v>
      </c>
    </row>
    <row r="256" spans="1:6" ht="66" x14ac:dyDescent="0.25">
      <c r="A256" s="74">
        <v>430227340</v>
      </c>
      <c r="B256" s="16" t="s">
        <v>12</v>
      </c>
      <c r="C256" s="98" t="s">
        <v>317</v>
      </c>
      <c r="D256" s="39">
        <v>1364</v>
      </c>
      <c r="E256" s="39">
        <v>1364</v>
      </c>
      <c r="F256" s="39">
        <v>1364</v>
      </c>
    </row>
    <row r="257" spans="1:6" ht="118.8" x14ac:dyDescent="0.25">
      <c r="A257" s="74">
        <v>430227350</v>
      </c>
      <c r="B257" s="16"/>
      <c r="C257" s="98" t="s">
        <v>602</v>
      </c>
      <c r="D257" s="39">
        <f>D258</f>
        <v>25.5</v>
      </c>
      <c r="E257" s="39">
        <f t="shared" ref="E257:F257" si="63">E258</f>
        <v>25.5</v>
      </c>
      <c r="F257" s="39">
        <f t="shared" si="63"/>
        <v>25.5</v>
      </c>
    </row>
    <row r="258" spans="1:6" ht="66" x14ac:dyDescent="0.25">
      <c r="A258" s="74">
        <v>430227350</v>
      </c>
      <c r="B258" s="16" t="s">
        <v>12</v>
      </c>
      <c r="C258" s="98" t="s">
        <v>317</v>
      </c>
      <c r="D258" s="39">
        <v>25.5</v>
      </c>
      <c r="E258" s="39">
        <v>25.5</v>
      </c>
      <c r="F258" s="39">
        <v>25.5</v>
      </c>
    </row>
    <row r="259" spans="1:6" ht="118.8" x14ac:dyDescent="0.25">
      <c r="A259" s="74">
        <v>430227360</v>
      </c>
      <c r="B259" s="16"/>
      <c r="C259" s="98" t="s">
        <v>603</v>
      </c>
      <c r="D259" s="39">
        <f>D260</f>
        <v>5293.6</v>
      </c>
      <c r="E259" s="39">
        <f t="shared" ref="E259:F259" si="64">E260</f>
        <v>1661.6</v>
      </c>
      <c r="F259" s="39">
        <f t="shared" si="64"/>
        <v>1661.6</v>
      </c>
    </row>
    <row r="260" spans="1:6" ht="66" x14ac:dyDescent="0.25">
      <c r="A260" s="74">
        <v>430227360</v>
      </c>
      <c r="B260" s="16" t="s">
        <v>12</v>
      </c>
      <c r="C260" s="98" t="s">
        <v>317</v>
      </c>
      <c r="D260" s="39">
        <v>5293.6</v>
      </c>
      <c r="E260" s="39">
        <v>1661.6</v>
      </c>
      <c r="F260" s="39">
        <v>1661.6</v>
      </c>
    </row>
    <row r="261" spans="1:6" ht="171.6" x14ac:dyDescent="0.25">
      <c r="A261" s="74">
        <v>430227370</v>
      </c>
      <c r="B261" s="16"/>
      <c r="C261" s="98" t="s">
        <v>612</v>
      </c>
      <c r="D261" s="39">
        <f>D262</f>
        <v>1000</v>
      </c>
      <c r="E261" s="39">
        <f t="shared" ref="E261:F261" si="65">E262</f>
        <v>1107.7</v>
      </c>
      <c r="F261" s="39">
        <f t="shared" si="65"/>
        <v>1107.7</v>
      </c>
    </row>
    <row r="262" spans="1:6" ht="66" x14ac:dyDescent="0.25">
      <c r="A262" s="74">
        <v>430227370</v>
      </c>
      <c r="B262" s="16" t="s">
        <v>12</v>
      </c>
      <c r="C262" s="98" t="s">
        <v>317</v>
      </c>
      <c r="D262" s="39">
        <v>1000</v>
      </c>
      <c r="E262" s="39">
        <v>1107.7</v>
      </c>
      <c r="F262" s="39">
        <v>1107.7</v>
      </c>
    </row>
    <row r="263" spans="1:6" ht="113.25" customHeight="1" x14ac:dyDescent="0.25">
      <c r="A263" s="74">
        <v>430227390</v>
      </c>
      <c r="B263" s="16"/>
      <c r="C263" s="98" t="s">
        <v>650</v>
      </c>
      <c r="D263" s="39">
        <f>D264</f>
        <v>2898.7</v>
      </c>
      <c r="E263" s="39">
        <f t="shared" ref="E263:F263" si="66">E264</f>
        <v>966.2</v>
      </c>
      <c r="F263" s="39">
        <f t="shared" si="66"/>
        <v>0</v>
      </c>
    </row>
    <row r="264" spans="1:6" ht="66" x14ac:dyDescent="0.25">
      <c r="A264" s="74">
        <v>430227390</v>
      </c>
      <c r="B264" s="16" t="s">
        <v>12</v>
      </c>
      <c r="C264" s="98" t="s">
        <v>317</v>
      </c>
      <c r="D264" s="39">
        <v>2898.7</v>
      </c>
      <c r="E264" s="39">
        <v>966.2</v>
      </c>
      <c r="F264" s="39">
        <v>0</v>
      </c>
    </row>
    <row r="265" spans="1:6" ht="75.75" customHeight="1" x14ac:dyDescent="0.25">
      <c r="A265" s="73" t="s">
        <v>152</v>
      </c>
      <c r="B265" s="16"/>
      <c r="C265" s="141" t="s">
        <v>580</v>
      </c>
      <c r="D265" s="96">
        <f>D266+D273+D286</f>
        <v>5713.3</v>
      </c>
      <c r="E265" s="96">
        <f>E266+E273+E286</f>
        <v>5761.3</v>
      </c>
      <c r="F265" s="96">
        <f>F266+F273+F286</f>
        <v>2611.3000000000002</v>
      </c>
    </row>
    <row r="266" spans="1:6" ht="39.6" x14ac:dyDescent="0.25">
      <c r="A266" s="52" t="s">
        <v>148</v>
      </c>
      <c r="B266" s="16"/>
      <c r="C266" s="48" t="s">
        <v>295</v>
      </c>
      <c r="D266" s="93">
        <f>D267+D270</f>
        <v>1502</v>
      </c>
      <c r="E266" s="93">
        <f>E267+E270</f>
        <v>950</v>
      </c>
      <c r="F266" s="93">
        <f>F267+F270</f>
        <v>950</v>
      </c>
    </row>
    <row r="267" spans="1:6" ht="39.6" x14ac:dyDescent="0.25">
      <c r="A267" s="21" t="s">
        <v>260</v>
      </c>
      <c r="B267" s="16"/>
      <c r="C267" s="99" t="s">
        <v>262</v>
      </c>
      <c r="D267" s="93">
        <f>D268</f>
        <v>1378.5</v>
      </c>
      <c r="E267" s="93">
        <f>E268</f>
        <v>150</v>
      </c>
      <c r="F267" s="93">
        <f>F268</f>
        <v>150</v>
      </c>
    </row>
    <row r="268" spans="1:6" ht="39.6" x14ac:dyDescent="0.3">
      <c r="A268" s="136" t="s">
        <v>484</v>
      </c>
      <c r="B268" s="3"/>
      <c r="C268" s="98" t="s">
        <v>261</v>
      </c>
      <c r="D268" s="41">
        <f>SUM(D269:D269)</f>
        <v>1378.5</v>
      </c>
      <c r="E268" s="41">
        <f>SUM(E269:E269)</f>
        <v>150</v>
      </c>
      <c r="F268" s="41">
        <f>SUM(F269:F269)</f>
        <v>150</v>
      </c>
    </row>
    <row r="269" spans="1:6" ht="39.6" x14ac:dyDescent="0.25">
      <c r="A269" s="136" t="s">
        <v>484</v>
      </c>
      <c r="B269" s="82" t="s">
        <v>209</v>
      </c>
      <c r="C269" s="98" t="s">
        <v>210</v>
      </c>
      <c r="D269" s="41">
        <v>1378.5</v>
      </c>
      <c r="E269" s="41">
        <v>150</v>
      </c>
      <c r="F269" s="41">
        <v>150</v>
      </c>
    </row>
    <row r="270" spans="1:6" ht="39.6" x14ac:dyDescent="0.25">
      <c r="A270" s="21" t="s">
        <v>296</v>
      </c>
      <c r="B270" s="16"/>
      <c r="C270" s="99" t="s">
        <v>263</v>
      </c>
      <c r="D270" s="93">
        <f t="shared" ref="D270:F270" si="67">D271</f>
        <v>123.5</v>
      </c>
      <c r="E270" s="93">
        <f t="shared" si="67"/>
        <v>800</v>
      </c>
      <c r="F270" s="93">
        <f t="shared" si="67"/>
        <v>800</v>
      </c>
    </row>
    <row r="271" spans="1:6" ht="26.4" x14ac:dyDescent="0.3">
      <c r="A271" s="21" t="s">
        <v>485</v>
      </c>
      <c r="B271" s="3"/>
      <c r="C271" s="98" t="s">
        <v>334</v>
      </c>
      <c r="D271" s="41">
        <f>D272</f>
        <v>123.5</v>
      </c>
      <c r="E271" s="41">
        <f>E272</f>
        <v>800</v>
      </c>
      <c r="F271" s="41">
        <f>F272</f>
        <v>800</v>
      </c>
    </row>
    <row r="272" spans="1:6" ht="39.6" x14ac:dyDescent="0.25">
      <c r="A272" s="21" t="s">
        <v>485</v>
      </c>
      <c r="B272" s="82" t="s">
        <v>209</v>
      </c>
      <c r="C272" s="98" t="s">
        <v>210</v>
      </c>
      <c r="D272" s="39">
        <v>123.5</v>
      </c>
      <c r="E272" s="39">
        <v>800</v>
      </c>
      <c r="F272" s="39">
        <v>800</v>
      </c>
    </row>
    <row r="273" spans="1:6" ht="39.6" x14ac:dyDescent="0.25">
      <c r="A273" s="52" t="s">
        <v>149</v>
      </c>
      <c r="B273" s="16"/>
      <c r="C273" s="48" t="s">
        <v>146</v>
      </c>
      <c r="D273" s="93">
        <f>D274+D281</f>
        <v>3250</v>
      </c>
      <c r="E273" s="93">
        <f t="shared" ref="E273:F273" si="68">E274+E281</f>
        <v>1510</v>
      </c>
      <c r="F273" s="93">
        <f t="shared" si="68"/>
        <v>200</v>
      </c>
    </row>
    <row r="274" spans="1:6" ht="26.4" x14ac:dyDescent="0.25">
      <c r="A274" s="21" t="s">
        <v>264</v>
      </c>
      <c r="B274" s="82"/>
      <c r="C274" s="99" t="s">
        <v>265</v>
      </c>
      <c r="D274" s="93">
        <f>D275+D277+D279</f>
        <v>160</v>
      </c>
      <c r="E274" s="93">
        <f t="shared" ref="E274:F274" si="69">E275+E277+E279</f>
        <v>290</v>
      </c>
      <c r="F274" s="93">
        <f t="shared" si="69"/>
        <v>200</v>
      </c>
    </row>
    <row r="275" spans="1:6" ht="118.8" x14ac:dyDescent="0.3">
      <c r="A275" s="79">
        <v>520123261</v>
      </c>
      <c r="B275" s="3"/>
      <c r="C275" s="98" t="s">
        <v>266</v>
      </c>
      <c r="D275" s="41">
        <f>D276</f>
        <v>0</v>
      </c>
      <c r="E275" s="41">
        <f>E276</f>
        <v>100</v>
      </c>
      <c r="F275" s="41">
        <f>F276</f>
        <v>0</v>
      </c>
    </row>
    <row r="276" spans="1:6" ht="39.6" x14ac:dyDescent="0.25">
      <c r="A276" s="79">
        <v>520123261</v>
      </c>
      <c r="B276" s="82" t="s">
        <v>209</v>
      </c>
      <c r="C276" s="98" t="s">
        <v>210</v>
      </c>
      <c r="D276" s="41">
        <v>0</v>
      </c>
      <c r="E276" s="41">
        <v>100</v>
      </c>
      <c r="F276" s="41">
        <v>0</v>
      </c>
    </row>
    <row r="277" spans="1:6" ht="39.6" x14ac:dyDescent="0.25">
      <c r="A277" s="79">
        <v>520123262</v>
      </c>
      <c r="B277" s="16"/>
      <c r="C277" s="98" t="s">
        <v>297</v>
      </c>
      <c r="D277" s="41">
        <f>D278</f>
        <v>0</v>
      </c>
      <c r="E277" s="41">
        <f>E278</f>
        <v>20</v>
      </c>
      <c r="F277" s="41">
        <f>F278</f>
        <v>20</v>
      </c>
    </row>
    <row r="278" spans="1:6" ht="39.6" x14ac:dyDescent="0.25">
      <c r="A278" s="79">
        <v>520123262</v>
      </c>
      <c r="B278" s="82" t="s">
        <v>209</v>
      </c>
      <c r="C278" s="98" t="s">
        <v>210</v>
      </c>
      <c r="D278" s="41">
        <v>0</v>
      </c>
      <c r="E278" s="41">
        <v>20</v>
      </c>
      <c r="F278" s="41">
        <v>20</v>
      </c>
    </row>
    <row r="279" spans="1:6" ht="16.5" customHeight="1" x14ac:dyDescent="0.25">
      <c r="A279" s="136" t="s">
        <v>486</v>
      </c>
      <c r="B279" s="82"/>
      <c r="C279" s="98" t="s">
        <v>487</v>
      </c>
      <c r="D279" s="41">
        <f>D280</f>
        <v>160</v>
      </c>
      <c r="E279" s="41">
        <f>E280</f>
        <v>170</v>
      </c>
      <c r="F279" s="41">
        <f>F280</f>
        <v>180</v>
      </c>
    </row>
    <row r="280" spans="1:6" ht="39.6" x14ac:dyDescent="0.25">
      <c r="A280" s="136" t="s">
        <v>486</v>
      </c>
      <c r="B280" s="82" t="s">
        <v>209</v>
      </c>
      <c r="C280" s="98" t="s">
        <v>210</v>
      </c>
      <c r="D280" s="41">
        <v>160</v>
      </c>
      <c r="E280" s="41">
        <v>170</v>
      </c>
      <c r="F280" s="41">
        <v>180</v>
      </c>
    </row>
    <row r="281" spans="1:6" ht="26.4" x14ac:dyDescent="0.25">
      <c r="A281" s="21" t="s">
        <v>267</v>
      </c>
      <c r="B281" s="82"/>
      <c r="C281" s="99" t="s">
        <v>488</v>
      </c>
      <c r="D281" s="41">
        <f>D282+D284</f>
        <v>3090</v>
      </c>
      <c r="E281" s="41">
        <f t="shared" ref="E281:F281" si="70">E282+E284</f>
        <v>1220</v>
      </c>
      <c r="F281" s="41">
        <f t="shared" si="70"/>
        <v>0</v>
      </c>
    </row>
    <row r="282" spans="1:6" ht="51" customHeight="1" x14ac:dyDescent="0.25">
      <c r="A282" s="79">
        <v>520223265</v>
      </c>
      <c r="B282" s="82"/>
      <c r="C282" s="98" t="s">
        <v>489</v>
      </c>
      <c r="D282" s="41">
        <f>D283</f>
        <v>2890</v>
      </c>
      <c r="E282" s="41">
        <f>E283</f>
        <v>1220</v>
      </c>
      <c r="F282" s="41">
        <f>F283</f>
        <v>0</v>
      </c>
    </row>
    <row r="283" spans="1:6" x14ac:dyDescent="0.25">
      <c r="A283" s="79">
        <v>520223265</v>
      </c>
      <c r="B283" s="82" t="s">
        <v>246</v>
      </c>
      <c r="C283" s="99" t="s">
        <v>269</v>
      </c>
      <c r="D283" s="41">
        <v>2890</v>
      </c>
      <c r="E283" s="41">
        <v>1220</v>
      </c>
      <c r="F283" s="41">
        <v>0</v>
      </c>
    </row>
    <row r="284" spans="1:6" ht="26.4" x14ac:dyDescent="0.25">
      <c r="A284" s="21" t="s">
        <v>490</v>
      </c>
      <c r="B284" s="82"/>
      <c r="C284" s="99" t="s">
        <v>270</v>
      </c>
      <c r="D284" s="41">
        <f>D285</f>
        <v>200</v>
      </c>
      <c r="E284" s="41">
        <f>E285</f>
        <v>0</v>
      </c>
      <c r="F284" s="41">
        <f>F285</f>
        <v>0</v>
      </c>
    </row>
    <row r="285" spans="1:6" ht="39.6" x14ac:dyDescent="0.25">
      <c r="A285" s="21" t="s">
        <v>490</v>
      </c>
      <c r="B285" s="82" t="s">
        <v>209</v>
      </c>
      <c r="C285" s="98" t="s">
        <v>210</v>
      </c>
      <c r="D285" s="41">
        <v>200</v>
      </c>
      <c r="E285" s="39">
        <v>0</v>
      </c>
      <c r="F285" s="39">
        <v>0</v>
      </c>
    </row>
    <row r="286" spans="1:6" ht="52.8" x14ac:dyDescent="0.25">
      <c r="A286" s="52" t="s">
        <v>150</v>
      </c>
      <c r="B286" s="16"/>
      <c r="C286" s="48" t="s">
        <v>147</v>
      </c>
      <c r="D286" s="93">
        <f>D287+D290</f>
        <v>961.3</v>
      </c>
      <c r="E286" s="93">
        <f>E287+E290</f>
        <v>3301.3</v>
      </c>
      <c r="F286" s="93">
        <f>F287+F290</f>
        <v>1461.3</v>
      </c>
    </row>
    <row r="287" spans="1:6" ht="62.25" customHeight="1" x14ac:dyDescent="0.25">
      <c r="A287" s="21" t="s">
        <v>271</v>
      </c>
      <c r="B287" s="82"/>
      <c r="C287" s="99" t="s">
        <v>308</v>
      </c>
      <c r="D287" s="39">
        <f t="shared" ref="D287:F288" si="71">D288</f>
        <v>961.3</v>
      </c>
      <c r="E287" s="39">
        <f t="shared" si="71"/>
        <v>1461.3</v>
      </c>
      <c r="F287" s="39">
        <f t="shared" si="71"/>
        <v>1461.3</v>
      </c>
    </row>
    <row r="288" spans="1:6" ht="66" x14ac:dyDescent="0.25">
      <c r="A288" s="79">
        <v>530123271</v>
      </c>
      <c r="B288" s="16"/>
      <c r="C288" s="98" t="s">
        <v>151</v>
      </c>
      <c r="D288" s="41">
        <f t="shared" si="71"/>
        <v>961.3</v>
      </c>
      <c r="E288" s="41">
        <f t="shared" si="71"/>
        <v>1461.3</v>
      </c>
      <c r="F288" s="41">
        <f t="shared" si="71"/>
        <v>1461.3</v>
      </c>
    </row>
    <row r="289" spans="1:7" ht="39.6" x14ac:dyDescent="0.25">
      <c r="A289" s="79">
        <v>530123271</v>
      </c>
      <c r="B289" s="82" t="s">
        <v>209</v>
      </c>
      <c r="C289" s="98" t="s">
        <v>210</v>
      </c>
      <c r="D289" s="1">
        <v>961.3</v>
      </c>
      <c r="E289" s="1">
        <v>1461.3</v>
      </c>
      <c r="F289" s="1">
        <v>1461.3</v>
      </c>
    </row>
    <row r="290" spans="1:7" ht="52.8" x14ac:dyDescent="0.25">
      <c r="A290" s="21" t="s">
        <v>272</v>
      </c>
      <c r="B290" s="16"/>
      <c r="C290" s="99" t="s">
        <v>491</v>
      </c>
      <c r="D290" s="41">
        <f t="shared" ref="D290:F291" si="72">D291</f>
        <v>0</v>
      </c>
      <c r="E290" s="41">
        <f t="shared" si="72"/>
        <v>1840</v>
      </c>
      <c r="F290" s="41">
        <f t="shared" si="72"/>
        <v>0</v>
      </c>
    </row>
    <row r="291" spans="1:7" ht="39" customHeight="1" x14ac:dyDescent="0.25">
      <c r="A291" s="79">
        <v>530223272</v>
      </c>
      <c r="B291" s="16"/>
      <c r="C291" s="98" t="s">
        <v>492</v>
      </c>
      <c r="D291" s="41">
        <f t="shared" si="72"/>
        <v>0</v>
      </c>
      <c r="E291" s="41">
        <f t="shared" si="72"/>
        <v>1840</v>
      </c>
      <c r="F291" s="41">
        <f t="shared" si="72"/>
        <v>0</v>
      </c>
    </row>
    <row r="292" spans="1:7" ht="39.6" x14ac:dyDescent="0.25">
      <c r="A292" s="79">
        <v>530223272</v>
      </c>
      <c r="B292" s="82" t="s">
        <v>209</v>
      </c>
      <c r="C292" s="98" t="s">
        <v>210</v>
      </c>
      <c r="D292" s="41">
        <v>0</v>
      </c>
      <c r="E292" s="41">
        <v>1840</v>
      </c>
      <c r="F292" s="41">
        <v>0</v>
      </c>
    </row>
    <row r="293" spans="1:7" ht="79.5" customHeight="1" x14ac:dyDescent="0.25">
      <c r="A293" s="78" t="s">
        <v>65</v>
      </c>
      <c r="B293" s="16"/>
      <c r="C293" s="63" t="s">
        <v>579</v>
      </c>
      <c r="D293" s="96">
        <f t="shared" ref="D293:F296" si="73">D294</f>
        <v>529.30000000000007</v>
      </c>
      <c r="E293" s="96">
        <f t="shared" si="73"/>
        <v>529.30000000000007</v>
      </c>
      <c r="F293" s="96">
        <f t="shared" si="73"/>
        <v>529.30000000000007</v>
      </c>
    </row>
    <row r="294" spans="1:7" ht="40.5" customHeight="1" x14ac:dyDescent="0.25">
      <c r="A294" s="77" t="s">
        <v>66</v>
      </c>
      <c r="B294" s="16"/>
      <c r="C294" s="60" t="s">
        <v>495</v>
      </c>
      <c r="D294" s="93">
        <f t="shared" si="73"/>
        <v>529.30000000000007</v>
      </c>
      <c r="E294" s="93">
        <f t="shared" si="73"/>
        <v>529.30000000000007</v>
      </c>
      <c r="F294" s="93">
        <f t="shared" si="73"/>
        <v>529.30000000000007</v>
      </c>
    </row>
    <row r="295" spans="1:7" ht="66" x14ac:dyDescent="0.25">
      <c r="A295" s="74">
        <v>610100000</v>
      </c>
      <c r="B295" s="16"/>
      <c r="C295" s="98" t="s">
        <v>494</v>
      </c>
      <c r="D295" s="39">
        <f>D296+D298</f>
        <v>529.30000000000007</v>
      </c>
      <c r="E295" s="39">
        <f t="shared" ref="E295:F295" si="74">E296+E298</f>
        <v>529.30000000000007</v>
      </c>
      <c r="F295" s="39">
        <f t="shared" si="74"/>
        <v>529.30000000000007</v>
      </c>
    </row>
    <row r="296" spans="1:7" ht="39.6" x14ac:dyDescent="0.25">
      <c r="A296" s="137" t="s">
        <v>493</v>
      </c>
      <c r="B296" s="16"/>
      <c r="C296" s="98" t="s">
        <v>605</v>
      </c>
      <c r="D296" s="41">
        <f t="shared" si="73"/>
        <v>522.1</v>
      </c>
      <c r="E296" s="41">
        <f t="shared" si="73"/>
        <v>522.1</v>
      </c>
      <c r="F296" s="41">
        <f t="shared" si="73"/>
        <v>522.1</v>
      </c>
    </row>
    <row r="297" spans="1:7" ht="39.6" x14ac:dyDescent="0.25">
      <c r="A297" s="137" t="s">
        <v>493</v>
      </c>
      <c r="B297" s="82" t="s">
        <v>209</v>
      </c>
      <c r="C297" s="98" t="s">
        <v>210</v>
      </c>
      <c r="D297" s="41">
        <v>522.1</v>
      </c>
      <c r="E297" s="41">
        <v>522.1</v>
      </c>
      <c r="F297" s="41">
        <v>522.1</v>
      </c>
    </row>
    <row r="298" spans="1:7" ht="30" customHeight="1" x14ac:dyDescent="0.25">
      <c r="A298" s="137" t="s">
        <v>548</v>
      </c>
      <c r="B298" s="82"/>
      <c r="C298" s="98" t="s">
        <v>549</v>
      </c>
      <c r="D298" s="41">
        <f>D299</f>
        <v>7.2</v>
      </c>
      <c r="E298" s="41">
        <f t="shared" ref="E298:F298" si="75">E299</f>
        <v>7.2</v>
      </c>
      <c r="F298" s="41">
        <f t="shared" si="75"/>
        <v>7.2</v>
      </c>
    </row>
    <row r="299" spans="1:7" ht="39.6" x14ac:dyDescent="0.25">
      <c r="A299" s="137" t="s">
        <v>548</v>
      </c>
      <c r="B299" s="82" t="s">
        <v>209</v>
      </c>
      <c r="C299" s="98" t="s">
        <v>210</v>
      </c>
      <c r="D299" s="41">
        <v>7.2</v>
      </c>
      <c r="E299" s="41">
        <v>7.2</v>
      </c>
      <c r="F299" s="41">
        <v>7.2</v>
      </c>
    </row>
    <row r="300" spans="1:7" ht="90" customHeight="1" x14ac:dyDescent="0.25">
      <c r="A300" s="81" t="s">
        <v>32</v>
      </c>
      <c r="B300" s="16"/>
      <c r="C300" s="53" t="s">
        <v>583</v>
      </c>
      <c r="D300" s="96">
        <f>D301+D310+D321</f>
        <v>9679.7999999999993</v>
      </c>
      <c r="E300" s="96">
        <f t="shared" ref="E300:F300" si="76">E301+E310+E321</f>
        <v>8362.7999999999993</v>
      </c>
      <c r="F300" s="96">
        <f t="shared" si="76"/>
        <v>8325.2000000000007</v>
      </c>
    </row>
    <row r="301" spans="1:7" ht="25.5" customHeight="1" x14ac:dyDescent="0.25">
      <c r="A301" s="52" t="s">
        <v>33</v>
      </c>
      <c r="B301" s="16"/>
      <c r="C301" s="48" t="s">
        <v>552</v>
      </c>
      <c r="D301" s="93">
        <f>D302+D305</f>
        <v>675</v>
      </c>
      <c r="E301" s="93">
        <f>E302+E305</f>
        <v>685</v>
      </c>
      <c r="F301" s="93">
        <f>F302+F305</f>
        <v>530</v>
      </c>
      <c r="G301" s="103"/>
    </row>
    <row r="302" spans="1:7" ht="39.6" x14ac:dyDescent="0.25">
      <c r="A302" s="21" t="s">
        <v>233</v>
      </c>
      <c r="B302" s="16"/>
      <c r="C302" s="99" t="s">
        <v>232</v>
      </c>
      <c r="D302" s="93">
        <f t="shared" ref="D302:F303" si="77">D303</f>
        <v>510</v>
      </c>
      <c r="E302" s="93">
        <f t="shared" si="77"/>
        <v>510</v>
      </c>
      <c r="F302" s="93">
        <f t="shared" si="77"/>
        <v>510</v>
      </c>
    </row>
    <row r="303" spans="1:7" ht="26.4" x14ac:dyDescent="0.3">
      <c r="A303" s="21" t="s">
        <v>496</v>
      </c>
      <c r="B303" s="3"/>
      <c r="C303" s="98" t="s">
        <v>186</v>
      </c>
      <c r="D303" s="41">
        <f t="shared" si="77"/>
        <v>510</v>
      </c>
      <c r="E303" s="41">
        <f t="shared" si="77"/>
        <v>510</v>
      </c>
      <c r="F303" s="41">
        <f t="shared" si="77"/>
        <v>510</v>
      </c>
    </row>
    <row r="304" spans="1:7" ht="39.6" x14ac:dyDescent="0.25">
      <c r="A304" s="21" t="s">
        <v>496</v>
      </c>
      <c r="B304" s="82" t="s">
        <v>209</v>
      </c>
      <c r="C304" s="98" t="s">
        <v>210</v>
      </c>
      <c r="D304" s="41">
        <v>510</v>
      </c>
      <c r="E304" s="41">
        <v>510</v>
      </c>
      <c r="F304" s="41">
        <v>510</v>
      </c>
      <c r="G304" s="103"/>
    </row>
    <row r="305" spans="1:7" ht="39.6" x14ac:dyDescent="0.25">
      <c r="A305" s="21" t="s">
        <v>498</v>
      </c>
      <c r="B305" s="82"/>
      <c r="C305" s="99" t="s">
        <v>333</v>
      </c>
      <c r="D305" s="41">
        <f>D306+D308</f>
        <v>165</v>
      </c>
      <c r="E305" s="41">
        <f t="shared" ref="E305:F305" si="78">E306+E308</f>
        <v>175</v>
      </c>
      <c r="F305" s="41">
        <f t="shared" si="78"/>
        <v>20</v>
      </c>
      <c r="G305" s="103"/>
    </row>
    <row r="306" spans="1:7" ht="26.4" x14ac:dyDescent="0.25">
      <c r="A306" s="21" t="s">
        <v>497</v>
      </c>
      <c r="B306" s="16"/>
      <c r="C306" s="98" t="s">
        <v>332</v>
      </c>
      <c r="D306" s="41">
        <f>D307</f>
        <v>10</v>
      </c>
      <c r="E306" s="41">
        <f t="shared" ref="E306:F306" si="79">E307</f>
        <v>20</v>
      </c>
      <c r="F306" s="41">
        <f t="shared" si="79"/>
        <v>20</v>
      </c>
      <c r="G306" s="103"/>
    </row>
    <row r="307" spans="1:7" ht="39.6" x14ac:dyDescent="0.25">
      <c r="A307" s="21" t="s">
        <v>497</v>
      </c>
      <c r="B307" s="82" t="s">
        <v>209</v>
      </c>
      <c r="C307" s="98" t="s">
        <v>210</v>
      </c>
      <c r="D307" s="41">
        <v>10</v>
      </c>
      <c r="E307" s="41">
        <v>20</v>
      </c>
      <c r="F307" s="41">
        <v>20</v>
      </c>
      <c r="G307" s="103"/>
    </row>
    <row r="308" spans="1:7" ht="39.6" x14ac:dyDescent="0.25">
      <c r="A308" s="21" t="s">
        <v>553</v>
      </c>
      <c r="B308" s="82"/>
      <c r="C308" s="98" t="s">
        <v>554</v>
      </c>
      <c r="D308" s="41">
        <f>D309</f>
        <v>155</v>
      </c>
      <c r="E308" s="41">
        <f t="shared" ref="E308:F308" si="80">E309</f>
        <v>155</v>
      </c>
      <c r="F308" s="41">
        <f t="shared" si="80"/>
        <v>0</v>
      </c>
      <c r="G308" s="103"/>
    </row>
    <row r="309" spans="1:7" ht="39.6" x14ac:dyDescent="0.25">
      <c r="A309" s="21" t="s">
        <v>553</v>
      </c>
      <c r="B309" s="82" t="s">
        <v>209</v>
      </c>
      <c r="C309" s="98" t="s">
        <v>210</v>
      </c>
      <c r="D309" s="41">
        <v>155</v>
      </c>
      <c r="E309" s="41">
        <v>155</v>
      </c>
      <c r="F309" s="41">
        <v>0</v>
      </c>
      <c r="G309" s="103"/>
    </row>
    <row r="310" spans="1:7" ht="26.4" x14ac:dyDescent="0.25">
      <c r="A310" s="52" t="s">
        <v>368</v>
      </c>
      <c r="B310" s="16"/>
      <c r="C310" s="46" t="s">
        <v>340</v>
      </c>
      <c r="D310" s="93">
        <f>D311+D316</f>
        <v>5491.8</v>
      </c>
      <c r="E310" s="93">
        <f t="shared" ref="E310:F310" si="81">E311+E316</f>
        <v>2850</v>
      </c>
      <c r="F310" s="93">
        <f t="shared" si="81"/>
        <v>2850</v>
      </c>
      <c r="G310" s="103"/>
    </row>
    <row r="311" spans="1:7" ht="39.6" x14ac:dyDescent="0.25">
      <c r="A311" s="21" t="s">
        <v>499</v>
      </c>
      <c r="B311" s="16"/>
      <c r="C311" s="99" t="s">
        <v>300</v>
      </c>
      <c r="D311" s="39">
        <f>D312+D314</f>
        <v>600</v>
      </c>
      <c r="E311" s="39">
        <f t="shared" ref="E311:F311" si="82">E312+E314</f>
        <v>750</v>
      </c>
      <c r="F311" s="39">
        <f t="shared" si="82"/>
        <v>750</v>
      </c>
      <c r="G311" s="103"/>
    </row>
    <row r="312" spans="1:7" ht="36" customHeight="1" x14ac:dyDescent="0.25">
      <c r="A312" s="21" t="s">
        <v>500</v>
      </c>
      <c r="B312" s="16"/>
      <c r="C312" s="97" t="s">
        <v>187</v>
      </c>
      <c r="D312" s="41">
        <f>D313</f>
        <v>200</v>
      </c>
      <c r="E312" s="41">
        <f>E313</f>
        <v>200</v>
      </c>
      <c r="F312" s="41">
        <f>F313</f>
        <v>200</v>
      </c>
      <c r="G312" s="103"/>
    </row>
    <row r="313" spans="1:7" ht="39.6" x14ac:dyDescent="0.25">
      <c r="A313" s="21" t="s">
        <v>500</v>
      </c>
      <c r="B313" s="82" t="s">
        <v>209</v>
      </c>
      <c r="C313" s="98" t="s">
        <v>210</v>
      </c>
      <c r="D313" s="41">
        <v>200</v>
      </c>
      <c r="E313" s="41">
        <v>200</v>
      </c>
      <c r="F313" s="41">
        <v>200</v>
      </c>
      <c r="G313" s="103"/>
    </row>
    <row r="314" spans="1:7" ht="27" customHeight="1" x14ac:dyDescent="0.25">
      <c r="A314" s="21" t="s">
        <v>502</v>
      </c>
      <c r="B314" s="82"/>
      <c r="C314" s="98" t="s">
        <v>501</v>
      </c>
      <c r="D314" s="41">
        <f>D315</f>
        <v>400</v>
      </c>
      <c r="E314" s="41">
        <f t="shared" ref="E314:F314" si="83">E315</f>
        <v>550</v>
      </c>
      <c r="F314" s="41">
        <f t="shared" si="83"/>
        <v>550</v>
      </c>
      <c r="G314" s="103"/>
    </row>
    <row r="315" spans="1:7" ht="39.6" x14ac:dyDescent="0.25">
      <c r="A315" s="21" t="s">
        <v>502</v>
      </c>
      <c r="B315" s="82" t="s">
        <v>209</v>
      </c>
      <c r="C315" s="98" t="s">
        <v>210</v>
      </c>
      <c r="D315" s="41">
        <v>400</v>
      </c>
      <c r="E315" s="41">
        <v>550</v>
      </c>
      <c r="F315" s="41">
        <v>550</v>
      </c>
      <c r="G315" s="103"/>
    </row>
    <row r="316" spans="1:7" ht="26.4" x14ac:dyDescent="0.25">
      <c r="A316" s="21" t="s">
        <v>504</v>
      </c>
      <c r="B316" s="82"/>
      <c r="C316" s="99" t="s">
        <v>367</v>
      </c>
      <c r="D316" s="41">
        <f>D317+D319</f>
        <v>4891.8</v>
      </c>
      <c r="E316" s="41">
        <f t="shared" ref="E316:F316" si="84">E317+E319</f>
        <v>2100</v>
      </c>
      <c r="F316" s="41">
        <f t="shared" si="84"/>
        <v>2100</v>
      </c>
      <c r="G316" s="103"/>
    </row>
    <row r="317" spans="1:7" ht="39.6" x14ac:dyDescent="0.25">
      <c r="A317" s="21" t="s">
        <v>503</v>
      </c>
      <c r="B317" s="16"/>
      <c r="C317" s="98" t="s">
        <v>585</v>
      </c>
      <c r="D317" s="41">
        <f t="shared" ref="D317:F317" si="85">D318</f>
        <v>3689.4</v>
      </c>
      <c r="E317" s="41">
        <f t="shared" si="85"/>
        <v>2100</v>
      </c>
      <c r="F317" s="41">
        <f t="shared" si="85"/>
        <v>2100</v>
      </c>
      <c r="G317" s="103"/>
    </row>
    <row r="318" spans="1:7" ht="39.6" x14ac:dyDescent="0.25">
      <c r="A318" s="21" t="s">
        <v>503</v>
      </c>
      <c r="B318" s="82" t="s">
        <v>209</v>
      </c>
      <c r="C318" s="98" t="s">
        <v>210</v>
      </c>
      <c r="D318" s="41">
        <v>3689.4</v>
      </c>
      <c r="E318" s="41">
        <v>2100</v>
      </c>
      <c r="F318" s="41">
        <v>2100</v>
      </c>
      <c r="G318" s="103"/>
    </row>
    <row r="319" spans="1:7" s="219" customFormat="1" ht="39.6" x14ac:dyDescent="0.25">
      <c r="A319" s="21" t="s">
        <v>764</v>
      </c>
      <c r="B319" s="82"/>
      <c r="C319" s="98" t="s">
        <v>765</v>
      </c>
      <c r="D319" s="41">
        <f>D320</f>
        <v>1202.4000000000001</v>
      </c>
      <c r="E319" s="41">
        <f t="shared" ref="E319:F319" si="86">E320</f>
        <v>0</v>
      </c>
      <c r="F319" s="41">
        <f t="shared" si="86"/>
        <v>0</v>
      </c>
      <c r="G319" s="103"/>
    </row>
    <row r="320" spans="1:7" s="219" customFormat="1" ht="39.6" x14ac:dyDescent="0.25">
      <c r="A320" s="21" t="s">
        <v>764</v>
      </c>
      <c r="B320" s="82" t="s">
        <v>209</v>
      </c>
      <c r="C320" s="98" t="s">
        <v>210</v>
      </c>
      <c r="D320" s="41">
        <v>1202.4000000000001</v>
      </c>
      <c r="E320" s="41">
        <v>0</v>
      </c>
      <c r="F320" s="41">
        <v>0</v>
      </c>
      <c r="G320" s="103"/>
    </row>
    <row r="321" spans="1:7" ht="39.6" x14ac:dyDescent="0.25">
      <c r="A321" s="52" t="s">
        <v>34</v>
      </c>
      <c r="B321" s="16"/>
      <c r="C321" s="46" t="s">
        <v>505</v>
      </c>
      <c r="D321" s="41">
        <f>D322+D325</f>
        <v>3513</v>
      </c>
      <c r="E321" s="41">
        <f>E322+E325</f>
        <v>4827.8</v>
      </c>
      <c r="F321" s="41">
        <f>F322+F325</f>
        <v>4945.2</v>
      </c>
      <c r="G321" s="103"/>
    </row>
    <row r="322" spans="1:7" ht="49.5" customHeight="1" x14ac:dyDescent="0.25">
      <c r="A322" s="21" t="s">
        <v>234</v>
      </c>
      <c r="B322" s="16"/>
      <c r="C322" s="99" t="s">
        <v>657</v>
      </c>
      <c r="D322" s="41">
        <f>D323</f>
        <v>2214</v>
      </c>
      <c r="E322" s="41">
        <f t="shared" ref="E322:F322" si="87">E323</f>
        <v>1700</v>
      </c>
      <c r="F322" s="41">
        <f t="shared" si="87"/>
        <v>1700</v>
      </c>
      <c r="G322" s="103"/>
    </row>
    <row r="323" spans="1:7" ht="39.75" customHeight="1" x14ac:dyDescent="0.25">
      <c r="A323" s="21" t="s">
        <v>507</v>
      </c>
      <c r="B323" s="16"/>
      <c r="C323" s="99" t="s">
        <v>506</v>
      </c>
      <c r="D323" s="41">
        <f>D324</f>
        <v>2214</v>
      </c>
      <c r="E323" s="41">
        <f t="shared" ref="E323:F323" si="88">E324</f>
        <v>1700</v>
      </c>
      <c r="F323" s="41">
        <f t="shared" si="88"/>
        <v>1700</v>
      </c>
      <c r="G323" s="103"/>
    </row>
    <row r="324" spans="1:7" ht="42.75" customHeight="1" x14ac:dyDescent="0.25">
      <c r="A324" s="21" t="s">
        <v>507</v>
      </c>
      <c r="B324" s="82" t="s">
        <v>209</v>
      </c>
      <c r="C324" s="98" t="s">
        <v>210</v>
      </c>
      <c r="D324" s="41">
        <f>1164+1050</f>
        <v>2214</v>
      </c>
      <c r="E324" s="41">
        <f>700+1000</f>
        <v>1700</v>
      </c>
      <c r="F324" s="41">
        <f>700+1000</f>
        <v>1700</v>
      </c>
      <c r="G324" s="103"/>
    </row>
    <row r="325" spans="1:7" ht="25.5" customHeight="1" x14ac:dyDescent="0.25">
      <c r="A325" s="21" t="s">
        <v>366</v>
      </c>
      <c r="B325" s="82"/>
      <c r="C325" s="99" t="s">
        <v>584</v>
      </c>
      <c r="D325" s="41">
        <f>D326</f>
        <v>1299</v>
      </c>
      <c r="E325" s="41">
        <f t="shared" ref="E325:F326" si="89">E326</f>
        <v>3127.8</v>
      </c>
      <c r="F325" s="41">
        <f t="shared" si="89"/>
        <v>3245.2</v>
      </c>
      <c r="G325" s="103"/>
    </row>
    <row r="326" spans="1:7" ht="26.25" customHeight="1" x14ac:dyDescent="0.25">
      <c r="A326" s="21" t="s">
        <v>508</v>
      </c>
      <c r="B326" s="16"/>
      <c r="C326" s="99" t="s">
        <v>369</v>
      </c>
      <c r="D326" s="41">
        <f>D327</f>
        <v>1299</v>
      </c>
      <c r="E326" s="41">
        <f t="shared" si="89"/>
        <v>3127.8</v>
      </c>
      <c r="F326" s="41">
        <f t="shared" si="89"/>
        <v>3245.2</v>
      </c>
      <c r="G326" s="103"/>
    </row>
    <row r="327" spans="1:7" ht="12.75" customHeight="1" x14ac:dyDescent="0.25">
      <c r="A327" s="21" t="s">
        <v>508</v>
      </c>
      <c r="B327" s="82" t="s">
        <v>246</v>
      </c>
      <c r="C327" s="99" t="s">
        <v>269</v>
      </c>
      <c r="D327" s="41">
        <v>1299</v>
      </c>
      <c r="E327" s="41">
        <v>3127.8</v>
      </c>
      <c r="F327" s="41">
        <v>3245.2</v>
      </c>
      <c r="G327" s="103"/>
    </row>
    <row r="328" spans="1:7" ht="77.25" customHeight="1" x14ac:dyDescent="0.25">
      <c r="A328" s="73" t="s">
        <v>144</v>
      </c>
      <c r="B328" s="16"/>
      <c r="C328" s="63" t="s">
        <v>586</v>
      </c>
      <c r="D328" s="96">
        <f>D330</f>
        <v>300</v>
      </c>
      <c r="E328" s="96">
        <f>E330</f>
        <v>300</v>
      </c>
      <c r="F328" s="96">
        <f>F330</f>
        <v>300</v>
      </c>
    </row>
    <row r="329" spans="1:7" ht="52.8" x14ac:dyDescent="0.25">
      <c r="A329" s="21" t="s">
        <v>145</v>
      </c>
      <c r="B329" s="16"/>
      <c r="C329" s="48" t="s">
        <v>509</v>
      </c>
      <c r="D329" s="93">
        <f>D330</f>
        <v>300</v>
      </c>
      <c r="E329" s="93">
        <f>E330</f>
        <v>300</v>
      </c>
      <c r="F329" s="93">
        <f>F330</f>
        <v>300</v>
      </c>
    </row>
    <row r="330" spans="1:7" ht="76.5" customHeight="1" x14ac:dyDescent="0.25">
      <c r="A330" s="21" t="s">
        <v>208</v>
      </c>
      <c r="B330" s="16"/>
      <c r="C330" s="99" t="s">
        <v>510</v>
      </c>
      <c r="D330" s="39">
        <f>D331+D333+D335+D337</f>
        <v>300</v>
      </c>
      <c r="E330" s="39">
        <f t="shared" ref="E330:F330" si="90">E331+E333+E335+E337</f>
        <v>300</v>
      </c>
      <c r="F330" s="39">
        <f t="shared" si="90"/>
        <v>300</v>
      </c>
    </row>
    <row r="331" spans="1:7" ht="51.75" customHeight="1" x14ac:dyDescent="0.25">
      <c r="A331" s="137" t="s">
        <v>511</v>
      </c>
      <c r="B331" s="16"/>
      <c r="C331" s="215" t="s">
        <v>550</v>
      </c>
      <c r="D331" s="39">
        <f>D332</f>
        <v>0</v>
      </c>
      <c r="E331" s="39">
        <f>E332</f>
        <v>300</v>
      </c>
      <c r="F331" s="39">
        <f>F332</f>
        <v>300</v>
      </c>
    </row>
    <row r="332" spans="1:7" ht="39.6" x14ac:dyDescent="0.25">
      <c r="A332" s="137" t="s">
        <v>511</v>
      </c>
      <c r="B332" s="82" t="s">
        <v>209</v>
      </c>
      <c r="C332" s="98" t="s">
        <v>210</v>
      </c>
      <c r="D332" s="39"/>
      <c r="E332" s="39">
        <v>300</v>
      </c>
      <c r="F332" s="39">
        <v>300</v>
      </c>
    </row>
    <row r="333" spans="1:7" ht="76.5" customHeight="1" x14ac:dyDescent="0.25">
      <c r="A333" s="74">
        <v>810123102</v>
      </c>
      <c r="B333" s="16"/>
      <c r="C333" s="215" t="s">
        <v>512</v>
      </c>
      <c r="D333" s="39">
        <f>D334</f>
        <v>100</v>
      </c>
      <c r="E333" s="39">
        <f>E334</f>
        <v>0</v>
      </c>
      <c r="F333" s="39">
        <f>F334</f>
        <v>0</v>
      </c>
    </row>
    <row r="334" spans="1:7" ht="39.6" x14ac:dyDescent="0.25">
      <c r="A334" s="74">
        <v>810123102</v>
      </c>
      <c r="B334" s="82" t="s">
        <v>209</v>
      </c>
      <c r="C334" s="98" t="s">
        <v>210</v>
      </c>
      <c r="D334" s="39">
        <v>100</v>
      </c>
      <c r="E334" s="39">
        <v>0</v>
      </c>
      <c r="F334" s="39">
        <v>0</v>
      </c>
    </row>
    <row r="335" spans="1:7" ht="82.5" customHeight="1" x14ac:dyDescent="0.25">
      <c r="A335" s="74">
        <v>810123103</v>
      </c>
      <c r="B335" s="82"/>
      <c r="C335" s="98" t="s">
        <v>759</v>
      </c>
      <c r="D335" s="39">
        <f>D336</f>
        <v>100</v>
      </c>
      <c r="E335" s="39">
        <f>E338</f>
        <v>0</v>
      </c>
      <c r="F335" s="39">
        <f>F338</f>
        <v>0</v>
      </c>
    </row>
    <row r="336" spans="1:7" ht="39.6" x14ac:dyDescent="0.25">
      <c r="A336" s="74">
        <v>810123103</v>
      </c>
      <c r="B336" s="82" t="s">
        <v>209</v>
      </c>
      <c r="C336" s="98" t="s">
        <v>210</v>
      </c>
      <c r="D336" s="39">
        <v>100</v>
      </c>
      <c r="E336" s="39">
        <f>E339</f>
        <v>172100</v>
      </c>
      <c r="F336" s="39">
        <f>F339</f>
        <v>172100</v>
      </c>
    </row>
    <row r="337" spans="1:7" ht="81.75" customHeight="1" x14ac:dyDescent="0.25">
      <c r="A337" s="74">
        <v>810123104</v>
      </c>
      <c r="B337" s="82"/>
      <c r="C337" s="98" t="s">
        <v>758</v>
      </c>
      <c r="D337" s="39">
        <f>D338</f>
        <v>100</v>
      </c>
      <c r="E337" s="39">
        <f t="shared" ref="E337:F337" si="91">E338</f>
        <v>0</v>
      </c>
      <c r="F337" s="39">
        <f t="shared" si="91"/>
        <v>0</v>
      </c>
    </row>
    <row r="338" spans="1:7" ht="39.6" x14ac:dyDescent="0.25">
      <c r="A338" s="74">
        <v>810123104</v>
      </c>
      <c r="B338" s="82" t="s">
        <v>209</v>
      </c>
      <c r="C338" s="98" t="s">
        <v>210</v>
      </c>
      <c r="D338" s="39">
        <v>100</v>
      </c>
      <c r="E338" s="39">
        <v>0</v>
      </c>
      <c r="F338" s="39">
        <v>0</v>
      </c>
    </row>
    <row r="339" spans="1:7" ht="76.5" customHeight="1" x14ac:dyDescent="0.3">
      <c r="A339" s="73" t="s">
        <v>67</v>
      </c>
      <c r="B339" s="30"/>
      <c r="C339" s="141" t="s">
        <v>587</v>
      </c>
      <c r="D339" s="96">
        <f>D340+D360</f>
        <v>178902.19999999998</v>
      </c>
      <c r="E339" s="96">
        <f>E340+E360</f>
        <v>172100</v>
      </c>
      <c r="F339" s="96">
        <f>F340+F360</f>
        <v>172100</v>
      </c>
      <c r="G339" s="103"/>
    </row>
    <row r="340" spans="1:7" ht="54" customHeight="1" x14ac:dyDescent="0.3">
      <c r="A340" s="52" t="s">
        <v>68</v>
      </c>
      <c r="B340" s="30"/>
      <c r="C340" s="46" t="s">
        <v>163</v>
      </c>
      <c r="D340" s="93">
        <f>D341</f>
        <v>149788.29999999999</v>
      </c>
      <c r="E340" s="93">
        <f t="shared" ref="E340:F340" si="92">E341</f>
        <v>141596.4</v>
      </c>
      <c r="F340" s="93">
        <f t="shared" si="92"/>
        <v>141652.9</v>
      </c>
      <c r="G340" s="103"/>
    </row>
    <row r="341" spans="1:7" ht="40.200000000000003" x14ac:dyDescent="0.3">
      <c r="A341" s="21" t="s">
        <v>293</v>
      </c>
      <c r="B341" s="30"/>
      <c r="C341" s="97" t="s">
        <v>304</v>
      </c>
      <c r="D341" s="93">
        <f>D342+D344+D346+D348+D350+D352+D354+D356+D358</f>
        <v>149788.29999999999</v>
      </c>
      <c r="E341" s="93">
        <f t="shared" ref="E341:F341" si="93">E342+E344+E346+E348+E350+E352+E354+E356+E358</f>
        <v>141596.4</v>
      </c>
      <c r="F341" s="93">
        <f t="shared" si="93"/>
        <v>141652.9</v>
      </c>
      <c r="G341" s="103"/>
    </row>
    <row r="342" spans="1:7" ht="79.8" x14ac:dyDescent="0.3">
      <c r="A342" s="74">
        <v>910123405</v>
      </c>
      <c r="B342" s="30"/>
      <c r="C342" s="97" t="s">
        <v>292</v>
      </c>
      <c r="D342" s="39">
        <f>D343</f>
        <v>15759.4</v>
      </c>
      <c r="E342" s="39">
        <f>E343</f>
        <v>15386.8</v>
      </c>
      <c r="F342" s="39">
        <f>F343</f>
        <v>16489.8</v>
      </c>
      <c r="G342" s="103"/>
    </row>
    <row r="343" spans="1:7" ht="39.6" x14ac:dyDescent="0.25">
      <c r="A343" s="74">
        <v>910123405</v>
      </c>
      <c r="B343" s="82" t="s">
        <v>209</v>
      </c>
      <c r="C343" s="98" t="s">
        <v>210</v>
      </c>
      <c r="D343" s="39">
        <v>15759.4</v>
      </c>
      <c r="E343" s="39">
        <v>15386.8</v>
      </c>
      <c r="F343" s="39">
        <v>16489.8</v>
      </c>
    </row>
    <row r="344" spans="1:7" ht="66.599999999999994" x14ac:dyDescent="0.3">
      <c r="A344" s="74">
        <v>910110520</v>
      </c>
      <c r="B344" s="30"/>
      <c r="C344" s="97" t="s">
        <v>182</v>
      </c>
      <c r="D344" s="39">
        <f>D345</f>
        <v>25070.9</v>
      </c>
      <c r="E344" s="39">
        <f>E345</f>
        <v>26073.7</v>
      </c>
      <c r="F344" s="39">
        <f>F345</f>
        <v>27116.6</v>
      </c>
      <c r="G344" s="103"/>
    </row>
    <row r="345" spans="1:7" ht="39.6" x14ac:dyDescent="0.25">
      <c r="A345" s="74">
        <v>910110520</v>
      </c>
      <c r="B345" s="82" t="s">
        <v>209</v>
      </c>
      <c r="C345" s="98" t="s">
        <v>210</v>
      </c>
      <c r="D345" s="1">
        <v>25070.9</v>
      </c>
      <c r="E345" s="39">
        <v>26073.7</v>
      </c>
      <c r="F345" s="1">
        <v>27116.6</v>
      </c>
      <c r="G345" s="103"/>
    </row>
    <row r="346" spans="1:7" ht="26.4" x14ac:dyDescent="0.25">
      <c r="A346" s="74">
        <v>910123410</v>
      </c>
      <c r="B346" s="16"/>
      <c r="C346" s="98" t="s">
        <v>183</v>
      </c>
      <c r="D346" s="39">
        <f>D347</f>
        <v>25695.200000000001</v>
      </c>
      <c r="E346" s="39">
        <f>E347</f>
        <v>21684.6</v>
      </c>
      <c r="F346" s="39">
        <f>F347</f>
        <v>16457</v>
      </c>
      <c r="G346" s="103"/>
    </row>
    <row r="347" spans="1:7" ht="39.6" x14ac:dyDescent="0.25">
      <c r="A347" s="74">
        <v>910123410</v>
      </c>
      <c r="B347" s="82" t="s">
        <v>209</v>
      </c>
      <c r="C347" s="98" t="s">
        <v>210</v>
      </c>
      <c r="D347" s="39">
        <v>25695.200000000001</v>
      </c>
      <c r="E347" s="39">
        <v>21684.6</v>
      </c>
      <c r="F347" s="39">
        <v>16457</v>
      </c>
    </row>
    <row r="348" spans="1:7" ht="79.2" x14ac:dyDescent="0.25">
      <c r="A348" s="74" t="s">
        <v>654</v>
      </c>
      <c r="B348" s="82"/>
      <c r="C348" s="124" t="s">
        <v>653</v>
      </c>
      <c r="D348" s="39">
        <f>D349</f>
        <v>1413.8</v>
      </c>
      <c r="E348" s="39">
        <f t="shared" ref="E348:F348" si="94">E349</f>
        <v>0</v>
      </c>
      <c r="F348" s="39">
        <f t="shared" si="94"/>
        <v>0</v>
      </c>
    </row>
    <row r="349" spans="1:7" ht="39.6" x14ac:dyDescent="0.25">
      <c r="A349" s="74" t="s">
        <v>654</v>
      </c>
      <c r="B349" s="82" t="s">
        <v>209</v>
      </c>
      <c r="C349" s="98" t="s">
        <v>210</v>
      </c>
      <c r="D349" s="39">
        <v>1413.8</v>
      </c>
      <c r="E349" s="39">
        <v>0</v>
      </c>
      <c r="F349" s="39">
        <v>0</v>
      </c>
    </row>
    <row r="350" spans="1:7" ht="52.8" x14ac:dyDescent="0.25">
      <c r="A350" s="74" t="s">
        <v>345</v>
      </c>
      <c r="B350" s="82"/>
      <c r="C350" s="123" t="s">
        <v>344</v>
      </c>
      <c r="D350" s="39">
        <f>D351</f>
        <v>1218.7</v>
      </c>
      <c r="E350" s="39">
        <f>E351</f>
        <v>1267.4000000000001</v>
      </c>
      <c r="F350" s="39">
        <f>F351</f>
        <v>1318.2</v>
      </c>
    </row>
    <row r="351" spans="1:7" ht="39.6" x14ac:dyDescent="0.25">
      <c r="A351" s="74" t="s">
        <v>345</v>
      </c>
      <c r="B351" s="82" t="s">
        <v>209</v>
      </c>
      <c r="C351" s="98" t="s">
        <v>210</v>
      </c>
      <c r="D351" s="39">
        <v>1218.7</v>
      </c>
      <c r="E351" s="39">
        <v>1267.4000000000001</v>
      </c>
      <c r="F351" s="39">
        <v>1318.2</v>
      </c>
    </row>
    <row r="352" spans="1:7" ht="66" x14ac:dyDescent="0.25">
      <c r="A352" s="137" t="s">
        <v>513</v>
      </c>
      <c r="B352" s="82"/>
      <c r="C352" s="123" t="s">
        <v>346</v>
      </c>
      <c r="D352" s="39">
        <f>D353</f>
        <v>10968</v>
      </c>
      <c r="E352" s="39">
        <f>E353</f>
        <v>11406.7</v>
      </c>
      <c r="F352" s="39">
        <f>F353</f>
        <v>11863</v>
      </c>
    </row>
    <row r="353" spans="1:7" ht="39.6" x14ac:dyDescent="0.25">
      <c r="A353" s="137" t="s">
        <v>513</v>
      </c>
      <c r="B353" s="82" t="s">
        <v>209</v>
      </c>
      <c r="C353" s="98" t="s">
        <v>210</v>
      </c>
      <c r="D353" s="39">
        <v>10968</v>
      </c>
      <c r="E353" s="39">
        <v>11406.7</v>
      </c>
      <c r="F353" s="39">
        <v>11863</v>
      </c>
    </row>
    <row r="354" spans="1:7" ht="26.4" x14ac:dyDescent="0.25">
      <c r="A354" s="74" t="s">
        <v>341</v>
      </c>
      <c r="B354" s="82"/>
      <c r="C354" s="98" t="s">
        <v>342</v>
      </c>
      <c r="D354" s="39">
        <f>D355</f>
        <v>8777.9</v>
      </c>
      <c r="E354" s="39">
        <f>E355</f>
        <v>6577.7</v>
      </c>
      <c r="F354" s="39">
        <f>F355</f>
        <v>6840.8</v>
      </c>
    </row>
    <row r="355" spans="1:7" ht="39.6" x14ac:dyDescent="0.25">
      <c r="A355" s="74" t="s">
        <v>341</v>
      </c>
      <c r="B355" s="82" t="s">
        <v>209</v>
      </c>
      <c r="C355" s="98" t="s">
        <v>210</v>
      </c>
      <c r="D355" s="39">
        <v>8777.9</v>
      </c>
      <c r="E355" s="39">
        <v>6577.7</v>
      </c>
      <c r="F355" s="39">
        <v>6840.8</v>
      </c>
    </row>
    <row r="356" spans="1:7" ht="26.4" x14ac:dyDescent="0.25">
      <c r="A356" s="139" t="s">
        <v>514</v>
      </c>
      <c r="B356" s="82"/>
      <c r="C356" s="98" t="s">
        <v>343</v>
      </c>
      <c r="D356" s="39">
        <f>D357</f>
        <v>58435.7</v>
      </c>
      <c r="E356" s="39">
        <f>E357</f>
        <v>59199.5</v>
      </c>
      <c r="F356" s="39">
        <f>F357</f>
        <v>61567.5</v>
      </c>
    </row>
    <row r="357" spans="1:7" ht="39.6" x14ac:dyDescent="0.25">
      <c r="A357" s="139" t="s">
        <v>514</v>
      </c>
      <c r="B357" s="82" t="s">
        <v>209</v>
      </c>
      <c r="C357" s="98" t="s">
        <v>210</v>
      </c>
      <c r="D357" s="39">
        <v>58435.7</v>
      </c>
      <c r="E357" s="1">
        <v>59199.5</v>
      </c>
      <c r="F357" s="1">
        <v>61567.5</v>
      </c>
    </row>
    <row r="358" spans="1:7" ht="26.4" x14ac:dyDescent="0.25">
      <c r="A358" s="74">
        <v>910123425</v>
      </c>
      <c r="B358" s="82"/>
      <c r="C358" s="98" t="s">
        <v>373</v>
      </c>
      <c r="D358" s="39">
        <f>D359</f>
        <v>2448.6999999999998</v>
      </c>
      <c r="E358" s="39">
        <f>E359</f>
        <v>0</v>
      </c>
      <c r="F358" s="39">
        <f>F359</f>
        <v>0</v>
      </c>
    </row>
    <row r="359" spans="1:7" ht="39.6" x14ac:dyDescent="0.25">
      <c r="A359" s="74">
        <v>910123425</v>
      </c>
      <c r="B359" s="82" t="s">
        <v>209</v>
      </c>
      <c r="C359" s="98" t="s">
        <v>210</v>
      </c>
      <c r="D359" s="39">
        <v>2448.6999999999998</v>
      </c>
      <c r="E359" s="39">
        <v>0</v>
      </c>
      <c r="F359" s="39">
        <v>0</v>
      </c>
    </row>
    <row r="360" spans="1:7" ht="66.599999999999994" x14ac:dyDescent="0.3">
      <c r="A360" s="52" t="s">
        <v>212</v>
      </c>
      <c r="B360" s="30"/>
      <c r="C360" s="46" t="s">
        <v>184</v>
      </c>
      <c r="D360" s="93">
        <f>D361</f>
        <v>29113.899999999998</v>
      </c>
      <c r="E360" s="93">
        <f t="shared" ref="E360:F360" si="95">E361</f>
        <v>30503.600000000002</v>
      </c>
      <c r="F360" s="93">
        <f t="shared" si="95"/>
        <v>30447.100000000002</v>
      </c>
    </row>
    <row r="361" spans="1:7" ht="27" x14ac:dyDescent="0.3">
      <c r="A361" s="74">
        <v>920100000</v>
      </c>
      <c r="B361" s="30"/>
      <c r="C361" s="97" t="s">
        <v>294</v>
      </c>
      <c r="D361" s="39">
        <f>D362+D364+D366+D368+D370</f>
        <v>29113.899999999998</v>
      </c>
      <c r="E361" s="39">
        <f t="shared" ref="E361:F361" si="96">E362+E364+E366+E368+E370</f>
        <v>30503.600000000002</v>
      </c>
      <c r="F361" s="39">
        <f t="shared" si="96"/>
        <v>30447.100000000002</v>
      </c>
    </row>
    <row r="362" spans="1:7" ht="66.599999999999994" x14ac:dyDescent="0.3">
      <c r="A362" s="74" t="s">
        <v>302</v>
      </c>
      <c r="B362" s="30"/>
      <c r="C362" s="97" t="s">
        <v>213</v>
      </c>
      <c r="D362" s="39">
        <f>D363</f>
        <v>5040</v>
      </c>
      <c r="E362" s="39">
        <f>E363</f>
        <v>5055.2</v>
      </c>
      <c r="F362" s="39">
        <f>F363</f>
        <v>5054.8999999999996</v>
      </c>
      <c r="G362" s="103"/>
    </row>
    <row r="363" spans="1:7" ht="39.6" x14ac:dyDescent="0.25">
      <c r="A363" s="74" t="s">
        <v>302</v>
      </c>
      <c r="B363" s="82" t="s">
        <v>209</v>
      </c>
      <c r="C363" s="98" t="s">
        <v>210</v>
      </c>
      <c r="D363" s="39">
        <v>5040</v>
      </c>
      <c r="E363" s="39">
        <v>5055.2</v>
      </c>
      <c r="F363" s="39">
        <v>5054.8999999999996</v>
      </c>
    </row>
    <row r="364" spans="1:7" ht="52.8" x14ac:dyDescent="0.25">
      <c r="A364" s="74">
        <v>920110300</v>
      </c>
      <c r="B364" s="16"/>
      <c r="C364" s="97" t="s">
        <v>659</v>
      </c>
      <c r="D364" s="39">
        <f>D365</f>
        <v>20160.099999999999</v>
      </c>
      <c r="E364" s="39">
        <f>E365</f>
        <v>20220.7</v>
      </c>
      <c r="F364" s="39">
        <f>F365</f>
        <v>20219.5</v>
      </c>
    </row>
    <row r="365" spans="1:7" ht="39.6" x14ac:dyDescent="0.25">
      <c r="A365" s="74">
        <v>920110300</v>
      </c>
      <c r="B365" s="82" t="s">
        <v>209</v>
      </c>
      <c r="C365" s="98" t="s">
        <v>210</v>
      </c>
      <c r="D365" s="39">
        <v>20160.099999999999</v>
      </c>
      <c r="E365" s="39">
        <v>20220.7</v>
      </c>
      <c r="F365" s="39">
        <v>20219.5</v>
      </c>
    </row>
    <row r="366" spans="1:7" s="220" customFormat="1" ht="52.8" x14ac:dyDescent="0.25">
      <c r="A366" s="74">
        <v>920123485</v>
      </c>
      <c r="B366" s="82"/>
      <c r="C366" s="221" t="s">
        <v>766</v>
      </c>
      <c r="D366" s="39">
        <f>D367</f>
        <v>1413.8</v>
      </c>
      <c r="E366" s="39">
        <f t="shared" ref="E366:F366" si="97">E367</f>
        <v>1413.8</v>
      </c>
      <c r="F366" s="39">
        <f t="shared" si="97"/>
        <v>1413.8</v>
      </c>
    </row>
    <row r="367" spans="1:7" s="220" customFormat="1" ht="39.6" x14ac:dyDescent="0.25">
      <c r="A367" s="74">
        <v>920123485</v>
      </c>
      <c r="B367" s="82" t="s">
        <v>209</v>
      </c>
      <c r="C367" s="98" t="s">
        <v>210</v>
      </c>
      <c r="D367" s="39">
        <v>1413.8</v>
      </c>
      <c r="E367" s="39">
        <v>1413.8</v>
      </c>
      <c r="F367" s="39">
        <v>1413.8</v>
      </c>
    </row>
    <row r="368" spans="1:7" ht="52.5" customHeight="1" x14ac:dyDescent="0.25">
      <c r="A368" s="74">
        <v>920123490</v>
      </c>
      <c r="B368" s="82"/>
      <c r="C368" s="54" t="s">
        <v>516</v>
      </c>
      <c r="D368" s="39">
        <f>D369</f>
        <v>0</v>
      </c>
      <c r="E368" s="39">
        <f>E369</f>
        <v>55</v>
      </c>
      <c r="F368" s="39">
        <f>F369</f>
        <v>0</v>
      </c>
    </row>
    <row r="369" spans="1:6" ht="39.6" x14ac:dyDescent="0.25">
      <c r="A369" s="74">
        <v>920123490</v>
      </c>
      <c r="B369" s="82" t="s">
        <v>209</v>
      </c>
      <c r="C369" s="98" t="s">
        <v>210</v>
      </c>
      <c r="D369" s="39">
        <v>0</v>
      </c>
      <c r="E369" s="39">
        <v>55</v>
      </c>
      <c r="F369" s="39">
        <v>0</v>
      </c>
    </row>
    <row r="370" spans="1:6" ht="66" x14ac:dyDescent="0.25">
      <c r="A370" s="74">
        <v>920123495</v>
      </c>
      <c r="B370" s="82"/>
      <c r="C370" s="54" t="s">
        <v>567</v>
      </c>
      <c r="D370" s="39">
        <f>D371</f>
        <v>2500</v>
      </c>
      <c r="E370" s="39">
        <f>E371</f>
        <v>3758.9</v>
      </c>
      <c r="F370" s="39">
        <f>F371</f>
        <v>3758.9</v>
      </c>
    </row>
    <row r="371" spans="1:6" ht="39.6" x14ac:dyDescent="0.25">
      <c r="A371" s="74">
        <v>920123495</v>
      </c>
      <c r="B371" s="82" t="s">
        <v>209</v>
      </c>
      <c r="C371" s="98" t="s">
        <v>210</v>
      </c>
      <c r="D371" s="39">
        <v>2500</v>
      </c>
      <c r="E371" s="39">
        <v>3758.9</v>
      </c>
      <c r="F371" s="39">
        <v>3758.9</v>
      </c>
    </row>
    <row r="372" spans="1:6" ht="77.25" customHeight="1" x14ac:dyDescent="0.25">
      <c r="A372" s="73" t="s">
        <v>71</v>
      </c>
      <c r="B372" s="16"/>
      <c r="C372" s="53" t="s">
        <v>588</v>
      </c>
      <c r="D372" s="96">
        <f>D373+D377</f>
        <v>114</v>
      </c>
      <c r="E372" s="96">
        <f t="shared" ref="E372:F372" si="98">E373+E377</f>
        <v>84</v>
      </c>
      <c r="F372" s="96">
        <f t="shared" si="98"/>
        <v>84</v>
      </c>
    </row>
    <row r="373" spans="1:6" ht="52.8" x14ac:dyDescent="0.25">
      <c r="A373" s="52" t="s">
        <v>72</v>
      </c>
      <c r="B373" s="16"/>
      <c r="C373" s="60" t="s">
        <v>185</v>
      </c>
      <c r="D373" s="58">
        <f t="shared" ref="D373:F374" si="99">D374</f>
        <v>34</v>
      </c>
      <c r="E373" s="58">
        <f t="shared" si="99"/>
        <v>34</v>
      </c>
      <c r="F373" s="58">
        <f t="shared" si="99"/>
        <v>34</v>
      </c>
    </row>
    <row r="374" spans="1:6" ht="39.6" x14ac:dyDescent="0.25">
      <c r="A374" s="21" t="s">
        <v>224</v>
      </c>
      <c r="B374" s="82"/>
      <c r="C374" s="98" t="s">
        <v>336</v>
      </c>
      <c r="D374" s="41">
        <f>D375</f>
        <v>34</v>
      </c>
      <c r="E374" s="41">
        <f t="shared" si="99"/>
        <v>34</v>
      </c>
      <c r="F374" s="41">
        <f t="shared" si="99"/>
        <v>34</v>
      </c>
    </row>
    <row r="375" spans="1:6" ht="66" x14ac:dyDescent="0.25">
      <c r="A375" s="21" t="s">
        <v>517</v>
      </c>
      <c r="B375" s="16"/>
      <c r="C375" s="98" t="s">
        <v>337</v>
      </c>
      <c r="D375" s="41">
        <f>D376</f>
        <v>34</v>
      </c>
      <c r="E375" s="41">
        <f>E376</f>
        <v>34</v>
      </c>
      <c r="F375" s="41">
        <f>F376</f>
        <v>34</v>
      </c>
    </row>
    <row r="376" spans="1:6" ht="26.4" x14ac:dyDescent="0.25">
      <c r="A376" s="21" t="s">
        <v>517</v>
      </c>
      <c r="B376" s="82" t="s">
        <v>64</v>
      </c>
      <c r="C376" s="55" t="s">
        <v>129</v>
      </c>
      <c r="D376" s="41">
        <v>34</v>
      </c>
      <c r="E376" s="41">
        <v>34</v>
      </c>
      <c r="F376" s="41">
        <v>34</v>
      </c>
    </row>
    <row r="377" spans="1:6" ht="66" x14ac:dyDescent="0.25">
      <c r="A377" s="52" t="s">
        <v>518</v>
      </c>
      <c r="B377" s="16"/>
      <c r="C377" s="48" t="s">
        <v>177</v>
      </c>
      <c r="D377" s="93">
        <f>D378+D383</f>
        <v>80</v>
      </c>
      <c r="E377" s="93">
        <f t="shared" ref="E377:F377" si="100">E378+E383</f>
        <v>50</v>
      </c>
      <c r="F377" s="93">
        <f t="shared" si="100"/>
        <v>50</v>
      </c>
    </row>
    <row r="378" spans="1:6" ht="52.8" x14ac:dyDescent="0.25">
      <c r="A378" s="21" t="s">
        <v>519</v>
      </c>
      <c r="B378" s="16"/>
      <c r="C378" s="99" t="s">
        <v>310</v>
      </c>
      <c r="D378" s="39">
        <f>D379+D381</f>
        <v>40</v>
      </c>
      <c r="E378" s="39">
        <f>E379+E381</f>
        <v>50</v>
      </c>
      <c r="F378" s="39">
        <f>F379+F381</f>
        <v>50</v>
      </c>
    </row>
    <row r="379" spans="1:6" ht="77.25" customHeight="1" x14ac:dyDescent="0.25">
      <c r="A379" s="74">
        <v>1020123085</v>
      </c>
      <c r="B379" s="16"/>
      <c r="C379" s="98" t="s">
        <v>178</v>
      </c>
      <c r="D379" s="41">
        <f>D380</f>
        <v>5</v>
      </c>
      <c r="E379" s="41">
        <f>E380</f>
        <v>5</v>
      </c>
      <c r="F379" s="41">
        <f>F380</f>
        <v>5</v>
      </c>
    </row>
    <row r="380" spans="1:6" ht="39.6" x14ac:dyDescent="0.25">
      <c r="A380" s="74">
        <v>1020123085</v>
      </c>
      <c r="B380" s="82" t="s">
        <v>209</v>
      </c>
      <c r="C380" s="98" t="s">
        <v>210</v>
      </c>
      <c r="D380" s="41">
        <v>5</v>
      </c>
      <c r="E380" s="41">
        <v>5</v>
      </c>
      <c r="F380" s="41">
        <v>5</v>
      </c>
    </row>
    <row r="381" spans="1:6" x14ac:dyDescent="0.25">
      <c r="A381" s="74">
        <v>1020123086</v>
      </c>
      <c r="B381" s="16"/>
      <c r="C381" s="98" t="s">
        <v>179</v>
      </c>
      <c r="D381" s="41">
        <f>D382</f>
        <v>35</v>
      </c>
      <c r="E381" s="41">
        <f>E382</f>
        <v>45</v>
      </c>
      <c r="F381" s="41">
        <f>F382</f>
        <v>45</v>
      </c>
    </row>
    <row r="382" spans="1:6" ht="39.6" x14ac:dyDescent="0.25">
      <c r="A382" s="74">
        <v>1020123086</v>
      </c>
      <c r="B382" s="82" t="s">
        <v>209</v>
      </c>
      <c r="C382" s="98" t="s">
        <v>210</v>
      </c>
      <c r="D382" s="41">
        <v>35</v>
      </c>
      <c r="E382" s="41">
        <v>45</v>
      </c>
      <c r="F382" s="41">
        <v>45</v>
      </c>
    </row>
    <row r="383" spans="1:6" ht="53.25" customHeight="1" x14ac:dyDescent="0.25">
      <c r="A383" s="52" t="s">
        <v>619</v>
      </c>
      <c r="B383" s="82"/>
      <c r="C383" s="98" t="s">
        <v>636</v>
      </c>
      <c r="D383" s="41">
        <f>D384</f>
        <v>40</v>
      </c>
      <c r="E383" s="41">
        <f t="shared" ref="E383:F384" si="101">E384</f>
        <v>0</v>
      </c>
      <c r="F383" s="41">
        <f t="shared" si="101"/>
        <v>0</v>
      </c>
    </row>
    <row r="384" spans="1:6" ht="30" customHeight="1" x14ac:dyDescent="0.25">
      <c r="A384" s="74">
        <v>1030300000</v>
      </c>
      <c r="B384" s="82"/>
      <c r="C384" s="98" t="s">
        <v>621</v>
      </c>
      <c r="D384" s="41">
        <f>D385</f>
        <v>40</v>
      </c>
      <c r="E384" s="41">
        <f t="shared" si="101"/>
        <v>0</v>
      </c>
      <c r="F384" s="41">
        <f t="shared" si="101"/>
        <v>0</v>
      </c>
    </row>
    <row r="385" spans="1:6" ht="39.6" x14ac:dyDescent="0.25">
      <c r="A385" s="74">
        <v>1030323090</v>
      </c>
      <c r="B385" s="82"/>
      <c r="C385" s="98" t="s">
        <v>620</v>
      </c>
      <c r="D385" s="41">
        <f>D386</f>
        <v>40</v>
      </c>
      <c r="E385" s="41">
        <f t="shared" ref="E385:F385" si="102">E386</f>
        <v>0</v>
      </c>
      <c r="F385" s="41">
        <f t="shared" si="102"/>
        <v>0</v>
      </c>
    </row>
    <row r="386" spans="1:6" ht="39.6" x14ac:dyDescent="0.25">
      <c r="A386" s="74">
        <v>1030323090</v>
      </c>
      <c r="B386" s="82" t="s">
        <v>209</v>
      </c>
      <c r="C386" s="98" t="s">
        <v>210</v>
      </c>
      <c r="D386" s="41">
        <v>40</v>
      </c>
      <c r="E386" s="41">
        <v>0</v>
      </c>
      <c r="F386" s="41">
        <v>0</v>
      </c>
    </row>
    <row r="387" spans="1:6" ht="90" customHeight="1" x14ac:dyDescent="0.25">
      <c r="A387" s="73" t="s">
        <v>50</v>
      </c>
      <c r="B387" s="16"/>
      <c r="C387" s="64" t="s">
        <v>589</v>
      </c>
      <c r="D387" s="59">
        <f>D388+D394+D399+D405</f>
        <v>2370.1</v>
      </c>
      <c r="E387" s="59">
        <f>E388+E394+E399+E405</f>
        <v>1500</v>
      </c>
      <c r="F387" s="59">
        <f>F388+F394+F399+F405</f>
        <v>1500</v>
      </c>
    </row>
    <row r="388" spans="1:6" ht="52.8" x14ac:dyDescent="0.25">
      <c r="A388" s="52" t="s">
        <v>51</v>
      </c>
      <c r="B388" s="16"/>
      <c r="C388" s="48" t="s">
        <v>201</v>
      </c>
      <c r="D388" s="93">
        <f>D390+D392</f>
        <v>80</v>
      </c>
      <c r="E388" s="93">
        <f>E390+E392</f>
        <v>80</v>
      </c>
      <c r="F388" s="93">
        <f>F390+F392</f>
        <v>80</v>
      </c>
    </row>
    <row r="389" spans="1:6" ht="66" x14ac:dyDescent="0.25">
      <c r="A389" s="21" t="s">
        <v>216</v>
      </c>
      <c r="B389" s="16"/>
      <c r="C389" s="99" t="s">
        <v>290</v>
      </c>
      <c r="D389" s="39">
        <f>D390+D392</f>
        <v>80</v>
      </c>
      <c r="E389" s="39">
        <f t="shared" ref="E389:F389" si="103">E390+E392</f>
        <v>80</v>
      </c>
      <c r="F389" s="39">
        <f t="shared" si="103"/>
        <v>80</v>
      </c>
    </row>
    <row r="390" spans="1:6" ht="26.4" x14ac:dyDescent="0.25">
      <c r="A390" s="74">
        <v>1110123305</v>
      </c>
      <c r="B390" s="16"/>
      <c r="C390" s="99" t="s">
        <v>215</v>
      </c>
      <c r="D390" s="39">
        <f>D391</f>
        <v>40</v>
      </c>
      <c r="E390" s="39">
        <f>E391</f>
        <v>40</v>
      </c>
      <c r="F390" s="39">
        <f>F391</f>
        <v>40</v>
      </c>
    </row>
    <row r="391" spans="1:6" ht="39.6" x14ac:dyDescent="0.25">
      <c r="A391" s="74">
        <v>1110123305</v>
      </c>
      <c r="B391" s="82" t="s">
        <v>209</v>
      </c>
      <c r="C391" s="98" t="s">
        <v>210</v>
      </c>
      <c r="D391" s="39">
        <v>40</v>
      </c>
      <c r="E391" s="39">
        <v>40</v>
      </c>
      <c r="F391" s="39">
        <v>40</v>
      </c>
    </row>
    <row r="392" spans="1:6" ht="52.8" x14ac:dyDescent="0.25">
      <c r="A392" s="74">
        <v>1110123310</v>
      </c>
      <c r="B392" s="16"/>
      <c r="C392" s="99" t="s">
        <v>203</v>
      </c>
      <c r="D392" s="41">
        <f>D393</f>
        <v>40</v>
      </c>
      <c r="E392" s="41">
        <f>E393</f>
        <v>40</v>
      </c>
      <c r="F392" s="41">
        <f>F393</f>
        <v>40</v>
      </c>
    </row>
    <row r="393" spans="1:6" ht="39.6" x14ac:dyDescent="0.25">
      <c r="A393" s="74">
        <v>1110123310</v>
      </c>
      <c r="B393" s="82" t="s">
        <v>209</v>
      </c>
      <c r="C393" s="98" t="s">
        <v>210</v>
      </c>
      <c r="D393" s="39">
        <v>40</v>
      </c>
      <c r="E393" s="39">
        <v>40</v>
      </c>
      <c r="F393" s="39">
        <v>40</v>
      </c>
    </row>
    <row r="394" spans="1:6" ht="39.6" x14ac:dyDescent="0.25">
      <c r="A394" s="52" t="s">
        <v>52</v>
      </c>
      <c r="B394" s="82"/>
      <c r="C394" s="48" t="s">
        <v>197</v>
      </c>
      <c r="D394" s="41">
        <f t="shared" ref="D394:F395" si="104">D395</f>
        <v>2265.1</v>
      </c>
      <c r="E394" s="41">
        <f t="shared" si="104"/>
        <v>1400</v>
      </c>
      <c r="F394" s="41">
        <f t="shared" si="104"/>
        <v>1400</v>
      </c>
    </row>
    <row r="395" spans="1:6" ht="52.8" x14ac:dyDescent="0.25">
      <c r="A395" s="21" t="s">
        <v>217</v>
      </c>
      <c r="B395" s="82"/>
      <c r="C395" s="99" t="s">
        <v>301</v>
      </c>
      <c r="D395" s="41">
        <f t="shared" si="104"/>
        <v>2265.1</v>
      </c>
      <c r="E395" s="41">
        <f t="shared" si="104"/>
        <v>1400</v>
      </c>
      <c r="F395" s="41">
        <f t="shared" si="104"/>
        <v>1400</v>
      </c>
    </row>
    <row r="396" spans="1:6" ht="39.6" x14ac:dyDescent="0.25">
      <c r="A396" s="74">
        <v>1120123315</v>
      </c>
      <c r="B396" s="16"/>
      <c r="C396" s="98" t="s">
        <v>520</v>
      </c>
      <c r="D396" s="41">
        <f>SUM(D397:D398)</f>
        <v>2265.1</v>
      </c>
      <c r="E396" s="41">
        <f>SUM(E397:E398)</f>
        <v>1400</v>
      </c>
      <c r="F396" s="41">
        <f>SUM(F397:F398)</f>
        <v>1400</v>
      </c>
    </row>
    <row r="397" spans="1:6" ht="26.4" x14ac:dyDescent="0.25">
      <c r="A397" s="74">
        <v>1120123315</v>
      </c>
      <c r="B397" s="82" t="s">
        <v>64</v>
      </c>
      <c r="C397" s="55" t="s">
        <v>129</v>
      </c>
      <c r="D397" s="41">
        <v>118</v>
      </c>
      <c r="E397" s="41">
        <v>51.2</v>
      </c>
      <c r="F397" s="41">
        <v>51.2</v>
      </c>
    </row>
    <row r="398" spans="1:6" ht="39.6" x14ac:dyDescent="0.25">
      <c r="A398" s="74">
        <v>1120123315</v>
      </c>
      <c r="B398" s="82" t="s">
        <v>209</v>
      </c>
      <c r="C398" s="98" t="s">
        <v>210</v>
      </c>
      <c r="D398" s="41">
        <v>2147.1</v>
      </c>
      <c r="E398" s="41">
        <v>1348.8</v>
      </c>
      <c r="F398" s="41">
        <v>1348.8</v>
      </c>
    </row>
    <row r="399" spans="1:6" ht="39" customHeight="1" x14ac:dyDescent="0.25">
      <c r="A399" s="52" t="s">
        <v>53</v>
      </c>
      <c r="B399" s="16"/>
      <c r="C399" s="48" t="s">
        <v>248</v>
      </c>
      <c r="D399" s="93">
        <f>D400</f>
        <v>10</v>
      </c>
      <c r="E399" s="93">
        <f>E400</f>
        <v>5</v>
      </c>
      <c r="F399" s="93">
        <f>F400</f>
        <v>5</v>
      </c>
    </row>
    <row r="400" spans="1:6" ht="66" x14ac:dyDescent="0.25">
      <c r="A400" s="21" t="s">
        <v>218</v>
      </c>
      <c r="B400" s="16"/>
      <c r="C400" s="99" t="s">
        <v>309</v>
      </c>
      <c r="D400" s="39">
        <f>D401+D403</f>
        <v>10</v>
      </c>
      <c r="E400" s="39">
        <f>E401+E403</f>
        <v>5</v>
      </c>
      <c r="F400" s="39">
        <f>F401+F403</f>
        <v>5</v>
      </c>
    </row>
    <row r="401" spans="1:7" ht="26.4" x14ac:dyDescent="0.25">
      <c r="A401" s="74">
        <v>1130123320</v>
      </c>
      <c r="B401" s="16"/>
      <c r="C401" s="98" t="s">
        <v>249</v>
      </c>
      <c r="D401" s="41">
        <f>D402</f>
        <v>8</v>
      </c>
      <c r="E401" s="41">
        <f>E402</f>
        <v>4</v>
      </c>
      <c r="F401" s="41">
        <f>F402</f>
        <v>4</v>
      </c>
    </row>
    <row r="402" spans="1:7" ht="39.6" x14ac:dyDescent="0.25">
      <c r="A402" s="74">
        <v>1130123320</v>
      </c>
      <c r="B402" s="82" t="s">
        <v>209</v>
      </c>
      <c r="C402" s="98" t="s">
        <v>210</v>
      </c>
      <c r="D402" s="41">
        <v>8</v>
      </c>
      <c r="E402" s="41">
        <v>4</v>
      </c>
      <c r="F402" s="41">
        <v>4</v>
      </c>
    </row>
    <row r="403" spans="1:7" ht="24" customHeight="1" x14ac:dyDescent="0.25">
      <c r="A403" s="74">
        <v>1130123325</v>
      </c>
      <c r="B403" s="16"/>
      <c r="C403" s="98" t="s">
        <v>219</v>
      </c>
      <c r="D403" s="41">
        <f>D404</f>
        <v>2</v>
      </c>
      <c r="E403" s="41">
        <f>E404</f>
        <v>1</v>
      </c>
      <c r="F403" s="41">
        <f>F404</f>
        <v>1</v>
      </c>
    </row>
    <row r="404" spans="1:7" ht="39.6" x14ac:dyDescent="0.25">
      <c r="A404" s="74">
        <v>1130123325</v>
      </c>
      <c r="B404" s="82" t="s">
        <v>209</v>
      </c>
      <c r="C404" s="98" t="s">
        <v>210</v>
      </c>
      <c r="D404" s="41">
        <v>2</v>
      </c>
      <c r="E404" s="41">
        <v>1</v>
      </c>
      <c r="F404" s="41">
        <v>1</v>
      </c>
    </row>
    <row r="405" spans="1:7" ht="52.8" x14ac:dyDescent="0.25">
      <c r="A405" s="52" t="s">
        <v>54</v>
      </c>
      <c r="B405" s="16"/>
      <c r="C405" s="48" t="s">
        <v>202</v>
      </c>
      <c r="D405" s="93">
        <f>D406</f>
        <v>15</v>
      </c>
      <c r="E405" s="93">
        <f t="shared" ref="E405:F405" si="105">E406</f>
        <v>15</v>
      </c>
      <c r="F405" s="93">
        <f t="shared" si="105"/>
        <v>15</v>
      </c>
    </row>
    <row r="406" spans="1:7" ht="52.8" x14ac:dyDescent="0.25">
      <c r="A406" s="21" t="s">
        <v>289</v>
      </c>
      <c r="B406" s="82"/>
      <c r="C406" s="98" t="s">
        <v>220</v>
      </c>
      <c r="D406" s="41">
        <f>D407+D409</f>
        <v>15</v>
      </c>
      <c r="E406" s="41">
        <f t="shared" ref="E406:F406" si="106">E407+E409</f>
        <v>15</v>
      </c>
      <c r="F406" s="41">
        <f t="shared" si="106"/>
        <v>15</v>
      </c>
    </row>
    <row r="407" spans="1:7" ht="26.4" x14ac:dyDescent="0.25">
      <c r="A407" s="74">
        <v>1140123330</v>
      </c>
      <c r="B407" s="16"/>
      <c r="C407" s="98" t="s">
        <v>191</v>
      </c>
      <c r="D407" s="41">
        <f>D408</f>
        <v>12</v>
      </c>
      <c r="E407" s="41">
        <f>E408</f>
        <v>12</v>
      </c>
      <c r="F407" s="41">
        <f>F408</f>
        <v>12</v>
      </c>
    </row>
    <row r="408" spans="1:7" ht="39.6" x14ac:dyDescent="0.25">
      <c r="A408" s="74">
        <v>1140123330</v>
      </c>
      <c r="B408" s="82" t="s">
        <v>209</v>
      </c>
      <c r="C408" s="98" t="s">
        <v>210</v>
      </c>
      <c r="D408" s="41">
        <v>12</v>
      </c>
      <c r="E408" s="41">
        <v>12</v>
      </c>
      <c r="F408" s="41">
        <v>12</v>
      </c>
    </row>
    <row r="409" spans="1:7" ht="29.25" customHeight="1" x14ac:dyDescent="0.25">
      <c r="A409" s="74">
        <v>1140123335</v>
      </c>
      <c r="B409" s="16"/>
      <c r="C409" s="98" t="s">
        <v>221</v>
      </c>
      <c r="D409" s="41">
        <f>D410</f>
        <v>3</v>
      </c>
      <c r="E409" s="41">
        <f>E410</f>
        <v>3</v>
      </c>
      <c r="F409" s="41">
        <f>F410</f>
        <v>3</v>
      </c>
    </row>
    <row r="410" spans="1:7" ht="39.6" x14ac:dyDescent="0.25">
      <c r="A410" s="74">
        <v>1140123335</v>
      </c>
      <c r="B410" s="82" t="s">
        <v>209</v>
      </c>
      <c r="C410" s="98" t="s">
        <v>210</v>
      </c>
      <c r="D410" s="41">
        <v>3</v>
      </c>
      <c r="E410" s="41">
        <v>3</v>
      </c>
      <c r="F410" s="41">
        <v>3</v>
      </c>
    </row>
    <row r="411" spans="1:7" ht="77.25" customHeight="1" x14ac:dyDescent="0.25">
      <c r="A411" s="73" t="s">
        <v>55</v>
      </c>
      <c r="B411" s="16"/>
      <c r="C411" s="53" t="s">
        <v>590</v>
      </c>
      <c r="D411" s="96">
        <f>D412+D425+D432+D438</f>
        <v>48003.3</v>
      </c>
      <c r="E411" s="96">
        <f>E412+E425+E432+E438</f>
        <v>30816.5</v>
      </c>
      <c r="F411" s="96">
        <f>F412+F425+F432+F438</f>
        <v>30841.5</v>
      </c>
      <c r="G411" s="103"/>
    </row>
    <row r="412" spans="1:7" ht="39.6" x14ac:dyDescent="0.25">
      <c r="A412" s="52" t="s">
        <v>56</v>
      </c>
      <c r="B412" s="47"/>
      <c r="C412" s="48" t="s">
        <v>660</v>
      </c>
      <c r="D412" s="93">
        <f>D413+D420</f>
        <v>25555.399999999998</v>
      </c>
      <c r="E412" s="93">
        <f>E413+E420</f>
        <v>20727</v>
      </c>
      <c r="F412" s="93">
        <f>F413+F420</f>
        <v>15527</v>
      </c>
      <c r="G412" s="103"/>
    </row>
    <row r="413" spans="1:7" ht="39.6" x14ac:dyDescent="0.25">
      <c r="A413" s="21" t="s">
        <v>235</v>
      </c>
      <c r="B413" s="47"/>
      <c r="C413" s="163" t="s">
        <v>613</v>
      </c>
      <c r="D413" s="93">
        <f>D414+D416+D418</f>
        <v>18973.3</v>
      </c>
      <c r="E413" s="93">
        <f>E414+E416+E418</f>
        <v>14144.9</v>
      </c>
      <c r="F413" s="93">
        <f>F414+F416+F418</f>
        <v>8944.9</v>
      </c>
    </row>
    <row r="414" spans="1:7" ht="42" customHeight="1" x14ac:dyDescent="0.25">
      <c r="A414" s="74">
        <v>1210123505</v>
      </c>
      <c r="B414" s="21"/>
      <c r="C414" s="98" t="s">
        <v>521</v>
      </c>
      <c r="D414" s="41">
        <f>D415</f>
        <v>1200.3</v>
      </c>
      <c r="E414" s="41">
        <f>E415</f>
        <v>0</v>
      </c>
      <c r="F414" s="41">
        <f>F415</f>
        <v>0</v>
      </c>
    </row>
    <row r="415" spans="1:7" ht="39.6" x14ac:dyDescent="0.25">
      <c r="A415" s="74">
        <v>1210123505</v>
      </c>
      <c r="B415" s="82" t="s">
        <v>209</v>
      </c>
      <c r="C415" s="98" t="s">
        <v>210</v>
      </c>
      <c r="D415" s="39">
        <f>1266.2-65.9</f>
        <v>1200.3</v>
      </c>
      <c r="E415" s="39">
        <v>0</v>
      </c>
      <c r="F415" s="39">
        <v>0</v>
      </c>
    </row>
    <row r="416" spans="1:7" ht="63" customHeight="1" x14ac:dyDescent="0.25">
      <c r="A416" s="74">
        <v>1210121100</v>
      </c>
      <c r="B416" s="21"/>
      <c r="C416" s="98" t="s">
        <v>773</v>
      </c>
      <c r="D416" s="41">
        <f>SUM(D417:D417)</f>
        <v>17226</v>
      </c>
      <c r="E416" s="41">
        <f>SUM(E417:E417)</f>
        <v>14144.9</v>
      </c>
      <c r="F416" s="41">
        <f>SUM(F417:F417)</f>
        <v>8944.9</v>
      </c>
    </row>
    <row r="417" spans="1:7" ht="16.5" customHeight="1" x14ac:dyDescent="0.25">
      <c r="A417" s="74">
        <v>1210121100</v>
      </c>
      <c r="B417" s="21" t="s">
        <v>223</v>
      </c>
      <c r="C417" s="98" t="s">
        <v>222</v>
      </c>
      <c r="D417" s="41">
        <v>17226</v>
      </c>
      <c r="E417" s="41">
        <f>14210.8-65.9</f>
        <v>14144.9</v>
      </c>
      <c r="F417" s="41">
        <f>9010.8-65.9</f>
        <v>8944.9</v>
      </c>
    </row>
    <row r="418" spans="1:7" ht="39" customHeight="1" x14ac:dyDescent="0.25">
      <c r="A418" s="74">
        <v>1210121800</v>
      </c>
      <c r="B418" s="16"/>
      <c r="C418" s="98" t="s">
        <v>774</v>
      </c>
      <c r="D418" s="41">
        <f>D419</f>
        <v>547</v>
      </c>
      <c r="E418" s="41">
        <f>E419</f>
        <v>0</v>
      </c>
      <c r="F418" s="41">
        <f>F419</f>
        <v>0</v>
      </c>
    </row>
    <row r="419" spans="1:7" x14ac:dyDescent="0.25">
      <c r="A419" s="74">
        <v>1210121800</v>
      </c>
      <c r="B419" s="21" t="s">
        <v>223</v>
      </c>
      <c r="C419" s="98" t="s">
        <v>222</v>
      </c>
      <c r="D419" s="41">
        <v>547</v>
      </c>
      <c r="E419" s="41">
        <v>0</v>
      </c>
      <c r="F419" s="41">
        <v>0</v>
      </c>
    </row>
    <row r="420" spans="1:7" ht="26.4" x14ac:dyDescent="0.25">
      <c r="A420" s="21" t="s">
        <v>287</v>
      </c>
      <c r="B420" s="82"/>
      <c r="C420" s="99" t="s">
        <v>288</v>
      </c>
      <c r="D420" s="41">
        <f>D421+D423</f>
        <v>6582.0999999999995</v>
      </c>
      <c r="E420" s="41">
        <f t="shared" ref="E420:F420" si="107">E421+E423</f>
        <v>6582.0999999999995</v>
      </c>
      <c r="F420" s="41">
        <f t="shared" si="107"/>
        <v>6582.0999999999995</v>
      </c>
    </row>
    <row r="421" spans="1:7" ht="26.4" x14ac:dyDescent="0.25">
      <c r="A421" s="74">
        <v>1210211450</v>
      </c>
      <c r="B421" s="16"/>
      <c r="C421" s="98" t="s">
        <v>775</v>
      </c>
      <c r="D421" s="41">
        <f>D422</f>
        <v>6516.2</v>
      </c>
      <c r="E421" s="41">
        <f>E422</f>
        <v>6516.2</v>
      </c>
      <c r="F421" s="41">
        <f>F422</f>
        <v>6516.2</v>
      </c>
    </row>
    <row r="422" spans="1:7" ht="39.6" x14ac:dyDescent="0.25">
      <c r="A422" s="74">
        <v>1210211450</v>
      </c>
      <c r="B422" s="82" t="s">
        <v>209</v>
      </c>
      <c r="C422" s="98" t="s">
        <v>210</v>
      </c>
      <c r="D422" s="39">
        <v>6516.2</v>
      </c>
      <c r="E422" s="39">
        <v>6516.2</v>
      </c>
      <c r="F422" s="39">
        <v>6516.2</v>
      </c>
    </row>
    <row r="423" spans="1:7" s="232" customFormat="1" ht="26.4" x14ac:dyDescent="0.25">
      <c r="A423" s="233" t="s">
        <v>783</v>
      </c>
      <c r="B423" s="234"/>
      <c r="C423" s="181" t="s">
        <v>775</v>
      </c>
      <c r="D423" s="235">
        <f>D424</f>
        <v>65.900000000000006</v>
      </c>
      <c r="E423" s="235">
        <f t="shared" ref="E423:F423" si="108">E424</f>
        <v>65.900000000000006</v>
      </c>
      <c r="F423" s="235">
        <f t="shared" si="108"/>
        <v>65.900000000000006</v>
      </c>
    </row>
    <row r="424" spans="1:7" s="232" customFormat="1" ht="39.6" x14ac:dyDescent="0.25">
      <c r="A424" s="233" t="s">
        <v>783</v>
      </c>
      <c r="B424" s="236" t="s">
        <v>209</v>
      </c>
      <c r="C424" s="181" t="s">
        <v>210</v>
      </c>
      <c r="D424" s="235">
        <v>65.900000000000006</v>
      </c>
      <c r="E424" s="235">
        <v>65.900000000000006</v>
      </c>
      <c r="F424" s="235">
        <v>65.900000000000006</v>
      </c>
    </row>
    <row r="425" spans="1:7" ht="26.4" x14ac:dyDescent="0.25">
      <c r="A425" s="52" t="s">
        <v>57</v>
      </c>
      <c r="B425" s="47"/>
      <c r="C425" s="48" t="s">
        <v>25</v>
      </c>
      <c r="D425" s="93">
        <f>D426+D430</f>
        <v>2678.2</v>
      </c>
      <c r="E425" s="93">
        <f t="shared" ref="E425:F425" si="109">E426+E430</f>
        <v>1325</v>
      </c>
      <c r="F425" s="93">
        <f t="shared" si="109"/>
        <v>850</v>
      </c>
      <c r="G425" s="103"/>
    </row>
    <row r="426" spans="1:7" x14ac:dyDescent="0.25">
      <c r="A426" s="21" t="s">
        <v>236</v>
      </c>
      <c r="B426" s="47"/>
      <c r="C426" s="99" t="s">
        <v>237</v>
      </c>
      <c r="D426" s="39">
        <f t="shared" ref="D426:F427" si="110">D427</f>
        <v>2678.2</v>
      </c>
      <c r="E426" s="39">
        <f t="shared" si="110"/>
        <v>850</v>
      </c>
      <c r="F426" s="39">
        <f t="shared" si="110"/>
        <v>850</v>
      </c>
    </row>
    <row r="427" spans="1:7" ht="26.4" x14ac:dyDescent="0.25">
      <c r="A427" s="79">
        <v>1220123525</v>
      </c>
      <c r="B427" s="16"/>
      <c r="C427" s="98" t="s">
        <v>188</v>
      </c>
      <c r="D427" s="41">
        <f t="shared" si="110"/>
        <v>2678.2</v>
      </c>
      <c r="E427" s="41">
        <f t="shared" si="110"/>
        <v>850</v>
      </c>
      <c r="F427" s="41">
        <f t="shared" si="110"/>
        <v>850</v>
      </c>
    </row>
    <row r="428" spans="1:7" ht="39.6" x14ac:dyDescent="0.25">
      <c r="A428" s="79">
        <v>1220123525</v>
      </c>
      <c r="B428" s="82" t="s">
        <v>209</v>
      </c>
      <c r="C428" s="98" t="s">
        <v>210</v>
      </c>
      <c r="D428" s="41">
        <v>2678.2</v>
      </c>
      <c r="E428" s="41">
        <v>850</v>
      </c>
      <c r="F428" s="41">
        <v>850</v>
      </c>
    </row>
    <row r="429" spans="1:7" ht="38.25" customHeight="1" x14ac:dyDescent="0.25">
      <c r="A429" s="21" t="s">
        <v>523</v>
      </c>
      <c r="B429" s="82"/>
      <c r="C429" s="99" t="s">
        <v>522</v>
      </c>
      <c r="D429" s="41">
        <f>D430</f>
        <v>0</v>
      </c>
      <c r="E429" s="41">
        <f t="shared" ref="E429:F429" si="111">E430</f>
        <v>475</v>
      </c>
      <c r="F429" s="41">
        <f t="shared" si="111"/>
        <v>0</v>
      </c>
    </row>
    <row r="430" spans="1:7" ht="26.4" x14ac:dyDescent="0.25">
      <c r="A430" s="79">
        <v>1220223530</v>
      </c>
      <c r="B430" s="16"/>
      <c r="C430" s="98" t="s">
        <v>189</v>
      </c>
      <c r="D430" s="41">
        <f>D431</f>
        <v>0</v>
      </c>
      <c r="E430" s="41">
        <f>E431</f>
        <v>475</v>
      </c>
      <c r="F430" s="41">
        <f>F431</f>
        <v>0</v>
      </c>
    </row>
    <row r="431" spans="1:7" ht="39.6" x14ac:dyDescent="0.25">
      <c r="A431" s="79">
        <v>1220223530</v>
      </c>
      <c r="B431" s="82" t="s">
        <v>209</v>
      </c>
      <c r="C431" s="98" t="s">
        <v>210</v>
      </c>
      <c r="D431" s="39">
        <v>0</v>
      </c>
      <c r="E431" s="39">
        <v>475</v>
      </c>
      <c r="F431" s="39">
        <v>0</v>
      </c>
    </row>
    <row r="432" spans="1:7" ht="39.6" x14ac:dyDescent="0.25">
      <c r="A432" s="52" t="s">
        <v>58</v>
      </c>
      <c r="B432" s="47"/>
      <c r="C432" s="48" t="s">
        <v>614</v>
      </c>
      <c r="D432" s="93">
        <f>D433</f>
        <v>2225.9</v>
      </c>
      <c r="E432" s="93">
        <f t="shared" ref="E432:F432" si="112">E433</f>
        <v>107</v>
      </c>
      <c r="F432" s="93">
        <f t="shared" si="112"/>
        <v>107</v>
      </c>
    </row>
    <row r="433" spans="1:6" ht="39.75" customHeight="1" x14ac:dyDescent="0.25">
      <c r="A433" s="21" t="s">
        <v>238</v>
      </c>
      <c r="B433" s="47"/>
      <c r="C433" s="99" t="s">
        <v>239</v>
      </c>
      <c r="D433" s="39">
        <f>D434+D436</f>
        <v>2225.9</v>
      </c>
      <c r="E433" s="39">
        <f t="shared" ref="E433:F433" si="113">E434+E436</f>
        <v>107</v>
      </c>
      <c r="F433" s="39">
        <f t="shared" si="113"/>
        <v>107</v>
      </c>
    </row>
    <row r="434" spans="1:6" ht="26.4" x14ac:dyDescent="0.25">
      <c r="A434" s="21" t="s">
        <v>524</v>
      </c>
      <c r="B434" s="16"/>
      <c r="C434" s="98" t="s">
        <v>23</v>
      </c>
      <c r="D434" s="41">
        <f>D435</f>
        <v>2062.9</v>
      </c>
      <c r="E434" s="41">
        <f>E435</f>
        <v>100</v>
      </c>
      <c r="F434" s="41">
        <f>F435</f>
        <v>100</v>
      </c>
    </row>
    <row r="435" spans="1:6" ht="39.6" x14ac:dyDescent="0.25">
      <c r="A435" s="21" t="s">
        <v>524</v>
      </c>
      <c r="B435" s="82" t="s">
        <v>209</v>
      </c>
      <c r="C435" s="98" t="s">
        <v>210</v>
      </c>
      <c r="D435" s="41">
        <v>2062.9</v>
      </c>
      <c r="E435" s="41">
        <v>100</v>
      </c>
      <c r="F435" s="41">
        <v>100</v>
      </c>
    </row>
    <row r="436" spans="1:6" ht="26.4" x14ac:dyDescent="0.25">
      <c r="A436" s="21" t="s">
        <v>525</v>
      </c>
      <c r="B436" s="16"/>
      <c r="C436" s="98" t="s">
        <v>190</v>
      </c>
      <c r="D436" s="41">
        <f>D437</f>
        <v>163</v>
      </c>
      <c r="E436" s="41">
        <f>E437</f>
        <v>7</v>
      </c>
      <c r="F436" s="41">
        <f>F437</f>
        <v>7</v>
      </c>
    </row>
    <row r="437" spans="1:6" ht="39.6" x14ac:dyDescent="0.25">
      <c r="A437" s="21" t="s">
        <v>525</v>
      </c>
      <c r="B437" s="82" t="s">
        <v>209</v>
      </c>
      <c r="C437" s="98" t="s">
        <v>210</v>
      </c>
      <c r="D437" s="41">
        <v>163</v>
      </c>
      <c r="E437" s="41">
        <v>7</v>
      </c>
      <c r="F437" s="41">
        <v>7</v>
      </c>
    </row>
    <row r="438" spans="1:6" ht="52.8" x14ac:dyDescent="0.25">
      <c r="A438" s="52" t="s">
        <v>526</v>
      </c>
      <c r="B438" s="16"/>
      <c r="C438" s="60" t="s">
        <v>527</v>
      </c>
      <c r="D438" s="41">
        <f>D439</f>
        <v>17543.8</v>
      </c>
      <c r="E438" s="41">
        <f t="shared" ref="E438:F438" si="114">E439</f>
        <v>8657.5</v>
      </c>
      <c r="F438" s="41">
        <f t="shared" si="114"/>
        <v>14357.5</v>
      </c>
    </row>
    <row r="439" spans="1:6" ht="44.25" customHeight="1" x14ac:dyDescent="0.25">
      <c r="A439" s="21" t="s">
        <v>528</v>
      </c>
      <c r="B439" s="16"/>
      <c r="C439" s="98" t="s">
        <v>658</v>
      </c>
      <c r="D439" s="41">
        <f>D440+D442</f>
        <v>17543.8</v>
      </c>
      <c r="E439" s="41">
        <f t="shared" ref="E439:F439" si="115">E440+E442</f>
        <v>8657.5</v>
      </c>
      <c r="F439" s="41">
        <f t="shared" si="115"/>
        <v>14357.5</v>
      </c>
    </row>
    <row r="440" spans="1:6" ht="31.5" customHeight="1" x14ac:dyDescent="0.25">
      <c r="A440" s="21" t="s">
        <v>529</v>
      </c>
      <c r="B440" s="82"/>
      <c r="C440" s="98" t="s">
        <v>530</v>
      </c>
      <c r="D440" s="41">
        <f t="shared" ref="D440" si="116">D441</f>
        <v>9844</v>
      </c>
      <c r="E440" s="41">
        <f t="shared" ref="E440" si="117">E441</f>
        <v>3800</v>
      </c>
      <c r="F440" s="41">
        <f t="shared" ref="F440" si="118">F441</f>
        <v>9500</v>
      </c>
    </row>
    <row r="441" spans="1:6" ht="39.6" x14ac:dyDescent="0.25">
      <c r="A441" s="21" t="s">
        <v>529</v>
      </c>
      <c r="B441" s="82" t="s">
        <v>209</v>
      </c>
      <c r="C441" s="98" t="s">
        <v>210</v>
      </c>
      <c r="D441" s="41">
        <v>9844</v>
      </c>
      <c r="E441" s="41">
        <v>3800</v>
      </c>
      <c r="F441" s="41">
        <v>9500</v>
      </c>
    </row>
    <row r="442" spans="1:6" ht="78.75" customHeight="1" x14ac:dyDescent="0.25">
      <c r="A442" s="21" t="s">
        <v>776</v>
      </c>
      <c r="B442" s="82"/>
      <c r="C442" s="98" t="s">
        <v>777</v>
      </c>
      <c r="D442" s="41">
        <f>D443</f>
        <v>7699.8</v>
      </c>
      <c r="E442" s="41">
        <f t="shared" ref="E442:F442" si="119">E443</f>
        <v>4857.5</v>
      </c>
      <c r="F442" s="41">
        <f t="shared" si="119"/>
        <v>4857.5</v>
      </c>
    </row>
    <row r="443" spans="1:6" x14ac:dyDescent="0.25">
      <c r="A443" s="21" t="s">
        <v>776</v>
      </c>
      <c r="B443" s="21" t="s">
        <v>223</v>
      </c>
      <c r="C443" s="98" t="s">
        <v>222</v>
      </c>
      <c r="D443" s="41">
        <v>7699.8</v>
      </c>
      <c r="E443" s="41">
        <v>4857.5</v>
      </c>
      <c r="F443" s="41">
        <v>4857.5</v>
      </c>
    </row>
    <row r="444" spans="1:6" ht="79.8" x14ac:dyDescent="0.3">
      <c r="A444" s="73" t="s">
        <v>35</v>
      </c>
      <c r="B444" s="3"/>
      <c r="C444" s="141" t="s">
        <v>591</v>
      </c>
      <c r="D444" s="59">
        <f>D445+D455</f>
        <v>11677.400000000001</v>
      </c>
      <c r="E444" s="59">
        <f>E445+E455</f>
        <v>8441.7999999999993</v>
      </c>
      <c r="F444" s="59">
        <f>F445+F455</f>
        <v>10298.9</v>
      </c>
    </row>
    <row r="445" spans="1:6" ht="27" x14ac:dyDescent="0.3">
      <c r="A445" s="52" t="s">
        <v>36</v>
      </c>
      <c r="B445" s="3"/>
      <c r="C445" s="46" t="s">
        <v>83</v>
      </c>
      <c r="D445" s="41">
        <f>D446+D449+D452</f>
        <v>8651.1</v>
      </c>
      <c r="E445" s="41">
        <f>E446+E449+E452</f>
        <v>5465.5</v>
      </c>
      <c r="F445" s="41">
        <f>F446+F449+F452</f>
        <v>7322.5999999999995</v>
      </c>
    </row>
    <row r="446" spans="1:6" ht="27" x14ac:dyDescent="0.3">
      <c r="A446" s="21" t="s">
        <v>273</v>
      </c>
      <c r="B446" s="3"/>
      <c r="C446" s="104" t="s">
        <v>274</v>
      </c>
      <c r="D446" s="41">
        <f>D447</f>
        <v>724.6</v>
      </c>
      <c r="E446" s="41">
        <f t="shared" ref="E446:F446" si="120">E447</f>
        <v>905.8</v>
      </c>
      <c r="F446" s="41">
        <f t="shared" si="120"/>
        <v>1086.9000000000001</v>
      </c>
    </row>
    <row r="447" spans="1:6" ht="40.200000000000003" x14ac:dyDescent="0.3">
      <c r="A447" s="21" t="s">
        <v>303</v>
      </c>
      <c r="B447" s="3"/>
      <c r="C447" s="128" t="s">
        <v>200</v>
      </c>
      <c r="D447" s="41">
        <f t="shared" ref="D447:F447" si="121">D448</f>
        <v>724.6</v>
      </c>
      <c r="E447" s="41">
        <f t="shared" si="121"/>
        <v>905.8</v>
      </c>
      <c r="F447" s="41">
        <f t="shared" si="121"/>
        <v>1086.9000000000001</v>
      </c>
    </row>
    <row r="448" spans="1:6" x14ac:dyDescent="0.25">
      <c r="A448" s="21" t="s">
        <v>303</v>
      </c>
      <c r="B448" s="82" t="s">
        <v>246</v>
      </c>
      <c r="C448" s="102" t="s">
        <v>245</v>
      </c>
      <c r="D448" s="41">
        <v>724.6</v>
      </c>
      <c r="E448" s="41">
        <v>905.8</v>
      </c>
      <c r="F448" s="41">
        <v>1086.9000000000001</v>
      </c>
    </row>
    <row r="449" spans="1:6" ht="79.8" x14ac:dyDescent="0.3">
      <c r="A449" s="21" t="s">
        <v>275</v>
      </c>
      <c r="B449" s="35"/>
      <c r="C449" s="97" t="s">
        <v>566</v>
      </c>
      <c r="D449" s="39">
        <f>D450</f>
        <v>5072.3</v>
      </c>
      <c r="E449" s="39">
        <f t="shared" ref="E449:F449" si="122">E450</f>
        <v>1690.8</v>
      </c>
      <c r="F449" s="39">
        <f t="shared" si="122"/>
        <v>3381.5</v>
      </c>
    </row>
    <row r="450" spans="1:6" ht="52.8" x14ac:dyDescent="0.25">
      <c r="A450" s="79">
        <v>1310210820</v>
      </c>
      <c r="B450" s="16"/>
      <c r="C450" s="98" t="s">
        <v>166</v>
      </c>
      <c r="D450" s="39">
        <f>D451</f>
        <v>5072.3</v>
      </c>
      <c r="E450" s="39">
        <f>E451</f>
        <v>1690.8</v>
      </c>
      <c r="F450" s="39">
        <f>F451</f>
        <v>3381.5</v>
      </c>
    </row>
    <row r="451" spans="1:6" x14ac:dyDescent="0.25">
      <c r="A451" s="79">
        <v>1310210820</v>
      </c>
      <c r="B451" s="82" t="s">
        <v>246</v>
      </c>
      <c r="C451" s="102" t="s">
        <v>245</v>
      </c>
      <c r="D451" s="39">
        <v>5072.3</v>
      </c>
      <c r="E451" s="39">
        <v>1690.8</v>
      </c>
      <c r="F451" s="39">
        <v>3381.5</v>
      </c>
    </row>
    <row r="452" spans="1:6" ht="26.4" x14ac:dyDescent="0.25">
      <c r="A452" s="21" t="s">
        <v>298</v>
      </c>
      <c r="B452" s="82"/>
      <c r="C452" s="104" t="s">
        <v>330</v>
      </c>
      <c r="D452" s="41">
        <f t="shared" ref="D452:F453" si="123">D453</f>
        <v>2854.2</v>
      </c>
      <c r="E452" s="41">
        <f t="shared" si="123"/>
        <v>2868.9</v>
      </c>
      <c r="F452" s="41">
        <f t="shared" si="123"/>
        <v>2854.2</v>
      </c>
    </row>
    <row r="453" spans="1:6" ht="52.8" x14ac:dyDescent="0.25">
      <c r="A453" s="74" t="s">
        <v>329</v>
      </c>
      <c r="B453" s="16"/>
      <c r="C453" s="98" t="s">
        <v>316</v>
      </c>
      <c r="D453" s="94">
        <f t="shared" si="123"/>
        <v>2854.2</v>
      </c>
      <c r="E453" s="94">
        <f t="shared" si="123"/>
        <v>2868.9</v>
      </c>
      <c r="F453" s="94">
        <f t="shared" si="123"/>
        <v>2854.2</v>
      </c>
    </row>
    <row r="454" spans="1:6" ht="26.25" customHeight="1" x14ac:dyDescent="0.25">
      <c r="A454" s="74" t="s">
        <v>329</v>
      </c>
      <c r="B454" s="82" t="s">
        <v>258</v>
      </c>
      <c r="C454" s="98" t="s">
        <v>247</v>
      </c>
      <c r="D454" s="94">
        <v>2854.2</v>
      </c>
      <c r="E454" s="94">
        <v>2868.9</v>
      </c>
      <c r="F454" s="94">
        <v>2854.2</v>
      </c>
    </row>
    <row r="455" spans="1:6" ht="26.4" x14ac:dyDescent="0.25">
      <c r="A455" s="52" t="s">
        <v>37</v>
      </c>
      <c r="B455" s="16"/>
      <c r="C455" s="46" t="s">
        <v>80</v>
      </c>
      <c r="D455" s="93">
        <f>D456+D459</f>
        <v>3026.3</v>
      </c>
      <c r="E455" s="93">
        <f>E456+E459</f>
        <v>2976.3</v>
      </c>
      <c r="F455" s="93">
        <f>F456+F459</f>
        <v>2976.3</v>
      </c>
    </row>
    <row r="456" spans="1:6" ht="52.8" x14ac:dyDescent="0.25">
      <c r="A456" s="21" t="s">
        <v>531</v>
      </c>
      <c r="B456" s="16"/>
      <c r="C456" s="104" t="s">
        <v>299</v>
      </c>
      <c r="D456" s="41">
        <f t="shared" ref="D456:F457" si="124">D457</f>
        <v>688</v>
      </c>
      <c r="E456" s="41">
        <f t="shared" si="124"/>
        <v>638</v>
      </c>
      <c r="F456" s="41">
        <f t="shared" si="124"/>
        <v>638</v>
      </c>
    </row>
    <row r="457" spans="1:6" ht="52.8" x14ac:dyDescent="0.25">
      <c r="A457" s="79">
        <v>1320127100</v>
      </c>
      <c r="B457" s="16"/>
      <c r="C457" s="98" t="s">
        <v>3</v>
      </c>
      <c r="D457" s="41">
        <f t="shared" si="124"/>
        <v>688</v>
      </c>
      <c r="E457" s="41">
        <f t="shared" si="124"/>
        <v>638</v>
      </c>
      <c r="F457" s="41">
        <f t="shared" si="124"/>
        <v>638</v>
      </c>
    </row>
    <row r="458" spans="1:6" ht="66" x14ac:dyDescent="0.25">
      <c r="A458" s="79">
        <v>1320127100</v>
      </c>
      <c r="B458" s="16" t="s">
        <v>19</v>
      </c>
      <c r="C458" s="99" t="s">
        <v>359</v>
      </c>
      <c r="D458" s="41">
        <v>688</v>
      </c>
      <c r="E458" s="41">
        <v>638</v>
      </c>
      <c r="F458" s="41">
        <v>638</v>
      </c>
    </row>
    <row r="459" spans="1:6" ht="40.200000000000003" x14ac:dyDescent="0.3">
      <c r="A459" s="21" t="s">
        <v>276</v>
      </c>
      <c r="B459" s="3"/>
      <c r="C459" s="104" t="s">
        <v>656</v>
      </c>
      <c r="D459" s="39">
        <f t="shared" ref="D459:F460" si="125">D460</f>
        <v>2338.3000000000002</v>
      </c>
      <c r="E459" s="39">
        <f t="shared" si="125"/>
        <v>2338.3000000000002</v>
      </c>
      <c r="F459" s="39">
        <f t="shared" si="125"/>
        <v>2338.3000000000002</v>
      </c>
    </row>
    <row r="460" spans="1:6" ht="27" x14ac:dyDescent="0.3">
      <c r="A460" s="79">
        <v>1320225100</v>
      </c>
      <c r="B460" s="3"/>
      <c r="C460" s="99" t="s">
        <v>361</v>
      </c>
      <c r="D460" s="41">
        <f t="shared" si="125"/>
        <v>2338.3000000000002</v>
      </c>
      <c r="E460" s="41">
        <f t="shared" si="125"/>
        <v>2338.3000000000002</v>
      </c>
      <c r="F460" s="41">
        <f t="shared" si="125"/>
        <v>2338.3000000000002</v>
      </c>
    </row>
    <row r="461" spans="1:6" ht="26.4" x14ac:dyDescent="0.25">
      <c r="A461" s="79">
        <v>1320225100</v>
      </c>
      <c r="B461" s="82" t="s">
        <v>277</v>
      </c>
      <c r="C461" s="98" t="s">
        <v>278</v>
      </c>
      <c r="D461" s="39">
        <v>2338.3000000000002</v>
      </c>
      <c r="E461" s="39">
        <v>2338.3000000000002</v>
      </c>
      <c r="F461" s="39">
        <v>2338.3000000000002</v>
      </c>
    </row>
    <row r="462" spans="1:6" ht="77.25" customHeight="1" x14ac:dyDescent="0.25">
      <c r="A462" s="76">
        <v>1400000000</v>
      </c>
      <c r="B462" s="16"/>
      <c r="C462" s="141" t="s">
        <v>592</v>
      </c>
      <c r="D462" s="96">
        <f>D463</f>
        <v>122199.5</v>
      </c>
      <c r="E462" s="96">
        <f t="shared" ref="E462:F462" si="126">E463</f>
        <v>0</v>
      </c>
      <c r="F462" s="96">
        <f t="shared" si="126"/>
        <v>0</v>
      </c>
    </row>
    <row r="463" spans="1:6" ht="79.2" x14ac:dyDescent="0.25">
      <c r="A463" s="75">
        <v>1410000000</v>
      </c>
      <c r="B463" s="16"/>
      <c r="C463" s="48" t="s">
        <v>214</v>
      </c>
      <c r="D463" s="93">
        <f>D464+D469</f>
        <v>122199.5</v>
      </c>
      <c r="E463" s="93">
        <f>E464+E469</f>
        <v>0</v>
      </c>
      <c r="F463" s="93">
        <f>F464+F469</f>
        <v>0</v>
      </c>
    </row>
    <row r="464" spans="1:6" ht="92.4" x14ac:dyDescent="0.25">
      <c r="A464" s="74">
        <v>1410200000</v>
      </c>
      <c r="B464" s="16"/>
      <c r="C464" s="98" t="s">
        <v>362</v>
      </c>
      <c r="D464" s="41">
        <f>D465+D467</f>
        <v>15616.2</v>
      </c>
      <c r="E464" s="41">
        <f t="shared" ref="E464:F464" si="127">E465+E467</f>
        <v>0</v>
      </c>
      <c r="F464" s="41">
        <f t="shared" si="127"/>
        <v>0</v>
      </c>
    </row>
    <row r="465" spans="1:7" ht="39.6" x14ac:dyDescent="0.25">
      <c r="A465" s="74">
        <v>1410223125</v>
      </c>
      <c r="B465" s="82"/>
      <c r="C465" s="98" t="s">
        <v>648</v>
      </c>
      <c r="D465" s="41">
        <f>D466</f>
        <v>685.6</v>
      </c>
      <c r="E465" s="41">
        <f>E466</f>
        <v>0</v>
      </c>
      <c r="F465" s="41">
        <f>F466</f>
        <v>0</v>
      </c>
    </row>
    <row r="466" spans="1:7" ht="39.6" x14ac:dyDescent="0.25">
      <c r="A466" s="74">
        <v>1410223125</v>
      </c>
      <c r="B466" s="82" t="s">
        <v>209</v>
      </c>
      <c r="C466" s="98" t="s">
        <v>210</v>
      </c>
      <c r="D466" s="41">
        <v>685.6</v>
      </c>
      <c r="E466" s="41">
        <v>0</v>
      </c>
      <c r="F466" s="41">
        <v>0</v>
      </c>
    </row>
    <row r="467" spans="1:7" ht="26.4" x14ac:dyDescent="0.25">
      <c r="A467" s="74">
        <v>1410223130</v>
      </c>
      <c r="B467" s="82"/>
      <c r="C467" s="108" t="s">
        <v>649</v>
      </c>
      <c r="D467" s="41">
        <f>D468</f>
        <v>14930.6</v>
      </c>
      <c r="E467" s="41">
        <f t="shared" ref="E467:F467" si="128">E468</f>
        <v>0</v>
      </c>
      <c r="F467" s="41">
        <f t="shared" si="128"/>
        <v>0</v>
      </c>
    </row>
    <row r="468" spans="1:7" ht="39.6" x14ac:dyDescent="0.25">
      <c r="A468" s="74">
        <v>1410223130</v>
      </c>
      <c r="B468" s="82" t="s">
        <v>209</v>
      </c>
      <c r="C468" s="98" t="s">
        <v>210</v>
      </c>
      <c r="D468" s="41">
        <v>14930.6</v>
      </c>
      <c r="E468" s="41">
        <v>0</v>
      </c>
      <c r="F468" s="41">
        <v>0</v>
      </c>
    </row>
    <row r="469" spans="1:7" ht="52.8" x14ac:dyDescent="0.25">
      <c r="A469" s="74" t="s">
        <v>376</v>
      </c>
      <c r="B469" s="82"/>
      <c r="C469" s="98" t="s">
        <v>377</v>
      </c>
      <c r="D469" s="41">
        <f>D470+D472</f>
        <v>106583.3</v>
      </c>
      <c r="E469" s="41">
        <f t="shared" ref="E469:F469" si="129">E470</f>
        <v>0</v>
      </c>
      <c r="F469" s="41">
        <f t="shared" si="129"/>
        <v>0</v>
      </c>
    </row>
    <row r="470" spans="1:7" ht="39.6" x14ac:dyDescent="0.25">
      <c r="A470" s="74" t="s">
        <v>348</v>
      </c>
      <c r="B470" s="16"/>
      <c r="C470" s="98" t="s">
        <v>315</v>
      </c>
      <c r="D470" s="41">
        <f>D471</f>
        <v>13527.6</v>
      </c>
      <c r="E470" s="41">
        <f>E471</f>
        <v>0</v>
      </c>
      <c r="F470" s="41">
        <f>F471</f>
        <v>0</v>
      </c>
    </row>
    <row r="471" spans="1:7" ht="39.6" x14ac:dyDescent="0.25">
      <c r="A471" s="74" t="s">
        <v>348</v>
      </c>
      <c r="B471" s="82" t="s">
        <v>209</v>
      </c>
      <c r="C471" s="98" t="s">
        <v>210</v>
      </c>
      <c r="D471" s="41">
        <v>13527.6</v>
      </c>
      <c r="E471" s="41">
        <v>0</v>
      </c>
      <c r="F471" s="41">
        <v>0</v>
      </c>
    </row>
    <row r="472" spans="1:7" s="217" customFormat="1" ht="52.8" x14ac:dyDescent="0.25">
      <c r="A472" s="222" t="s">
        <v>760</v>
      </c>
      <c r="B472" s="223"/>
      <c r="C472" s="181" t="s">
        <v>761</v>
      </c>
      <c r="D472" s="224">
        <f>D473</f>
        <v>93055.7</v>
      </c>
      <c r="E472" s="224">
        <f>E473</f>
        <v>0</v>
      </c>
      <c r="F472" s="224">
        <f>F473</f>
        <v>0</v>
      </c>
    </row>
    <row r="473" spans="1:7" s="217" customFormat="1" ht="39.6" x14ac:dyDescent="0.25">
      <c r="A473" s="222" t="s">
        <v>760</v>
      </c>
      <c r="B473" s="225" t="s">
        <v>209</v>
      </c>
      <c r="C473" s="181" t="s">
        <v>210</v>
      </c>
      <c r="D473" s="224">
        <v>93055.7</v>
      </c>
      <c r="E473" s="224">
        <v>0</v>
      </c>
      <c r="F473" s="224">
        <v>0</v>
      </c>
    </row>
    <row r="474" spans="1:7" ht="116.25" customHeight="1" x14ac:dyDescent="0.25">
      <c r="A474" s="73" t="s">
        <v>544</v>
      </c>
      <c r="B474" s="82"/>
      <c r="C474" s="141" t="s">
        <v>593</v>
      </c>
      <c r="D474" s="96">
        <f>D475</f>
        <v>7151.5</v>
      </c>
      <c r="E474" s="96">
        <f>E475</f>
        <v>300</v>
      </c>
      <c r="F474" s="96">
        <f>F475</f>
        <v>300</v>
      </c>
    </row>
    <row r="475" spans="1:7" ht="52.8" x14ac:dyDescent="0.25">
      <c r="A475" s="140">
        <v>1510000000</v>
      </c>
      <c r="B475" s="82"/>
      <c r="C475" s="48" t="s">
        <v>360</v>
      </c>
      <c r="D475" s="41">
        <f>D476</f>
        <v>7151.5</v>
      </c>
      <c r="E475" s="41">
        <f t="shared" ref="E475:F475" si="130">E476</f>
        <v>300</v>
      </c>
      <c r="F475" s="41">
        <f t="shared" si="130"/>
        <v>300</v>
      </c>
    </row>
    <row r="476" spans="1:7" ht="52.8" x14ac:dyDescent="0.25">
      <c r="A476" s="129">
        <v>1510300000</v>
      </c>
      <c r="B476" s="82"/>
      <c r="C476" s="98" t="s">
        <v>546</v>
      </c>
      <c r="D476" s="41">
        <f>D477</f>
        <v>7151.5</v>
      </c>
      <c r="E476" s="41">
        <f t="shared" ref="E476:F476" si="131">E477</f>
        <v>300</v>
      </c>
      <c r="F476" s="41">
        <f t="shared" si="131"/>
        <v>300</v>
      </c>
    </row>
    <row r="477" spans="1:7" ht="52.8" x14ac:dyDescent="0.25">
      <c r="A477" s="129" t="s">
        <v>547</v>
      </c>
      <c r="B477" s="82"/>
      <c r="C477" s="98" t="s">
        <v>545</v>
      </c>
      <c r="D477" s="41">
        <f>D478</f>
        <v>7151.5</v>
      </c>
      <c r="E477" s="41">
        <f t="shared" ref="E477:F477" si="132">E478</f>
        <v>300</v>
      </c>
      <c r="F477" s="41">
        <f t="shared" si="132"/>
        <v>300</v>
      </c>
    </row>
    <row r="478" spans="1:7" ht="39.6" x14ac:dyDescent="0.25">
      <c r="A478" s="129" t="s">
        <v>547</v>
      </c>
      <c r="B478" s="82" t="s">
        <v>209</v>
      </c>
      <c r="C478" s="98" t="s">
        <v>210</v>
      </c>
      <c r="D478" s="41">
        <v>7151.5</v>
      </c>
      <c r="E478" s="41">
        <v>300</v>
      </c>
      <c r="F478" s="41">
        <v>300</v>
      </c>
    </row>
    <row r="479" spans="1:7" ht="80.25" customHeight="1" x14ac:dyDescent="0.25">
      <c r="A479" s="73" t="s">
        <v>225</v>
      </c>
      <c r="B479" s="16"/>
      <c r="C479" s="64" t="s">
        <v>594</v>
      </c>
      <c r="D479" s="59">
        <f t="shared" ref="D479:F479" si="133">D480</f>
        <v>4945.8999999999996</v>
      </c>
      <c r="E479" s="59">
        <f t="shared" si="133"/>
        <v>6914.2999999999993</v>
      </c>
      <c r="F479" s="59">
        <f t="shared" si="133"/>
        <v>4697.2</v>
      </c>
      <c r="G479" s="103"/>
    </row>
    <row r="480" spans="1:7" ht="39.6" x14ac:dyDescent="0.25">
      <c r="A480" s="52" t="s">
        <v>226</v>
      </c>
      <c r="B480" s="47"/>
      <c r="C480" s="48" t="s">
        <v>227</v>
      </c>
      <c r="D480" s="93">
        <f>D481+D492</f>
        <v>4945.8999999999996</v>
      </c>
      <c r="E480" s="93">
        <f>E481+E492</f>
        <v>6914.2999999999993</v>
      </c>
      <c r="F480" s="93">
        <f>F481+F492</f>
        <v>4697.2</v>
      </c>
      <c r="G480" s="103"/>
    </row>
    <row r="481" spans="1:7" ht="39.6" x14ac:dyDescent="0.25">
      <c r="A481" s="21" t="s">
        <v>228</v>
      </c>
      <c r="B481" s="82"/>
      <c r="C481" s="98" t="s">
        <v>229</v>
      </c>
      <c r="D481" s="41">
        <f>D482+D484+D486+D488+D490</f>
        <v>1000</v>
      </c>
      <c r="E481" s="41">
        <f t="shared" ref="E481:F481" si="134">E482+E484+E486+E488+E490</f>
        <v>2810.6</v>
      </c>
      <c r="F481" s="41">
        <f t="shared" si="134"/>
        <v>429.4</v>
      </c>
      <c r="G481" s="103"/>
    </row>
    <row r="482" spans="1:7" ht="39.6" x14ac:dyDescent="0.25">
      <c r="A482" s="21" t="s">
        <v>534</v>
      </c>
      <c r="B482" s="82"/>
      <c r="C482" s="98" t="s">
        <v>338</v>
      </c>
      <c r="D482" s="41">
        <f>D483</f>
        <v>0</v>
      </c>
      <c r="E482" s="41">
        <f>E483</f>
        <v>2381.1999999999998</v>
      </c>
      <c r="F482" s="41">
        <f>F483</f>
        <v>0</v>
      </c>
      <c r="G482" s="103"/>
    </row>
    <row r="483" spans="1:7" ht="39.6" x14ac:dyDescent="0.25">
      <c r="A483" s="21" t="s">
        <v>534</v>
      </c>
      <c r="B483" s="82" t="s">
        <v>209</v>
      </c>
      <c r="C483" s="98" t="s">
        <v>210</v>
      </c>
      <c r="D483" s="41">
        <v>0</v>
      </c>
      <c r="E483" s="41">
        <v>2381.1999999999998</v>
      </c>
      <c r="F483" s="41">
        <v>0</v>
      </c>
    </row>
    <row r="484" spans="1:7" x14ac:dyDescent="0.25">
      <c r="A484" s="21" t="s">
        <v>535</v>
      </c>
      <c r="B484" s="16"/>
      <c r="C484" s="98" t="s">
        <v>328</v>
      </c>
      <c r="D484" s="41">
        <f>D485</f>
        <v>400</v>
      </c>
      <c r="E484" s="41">
        <f>E485</f>
        <v>400</v>
      </c>
      <c r="F484" s="41">
        <f>F485</f>
        <v>400</v>
      </c>
    </row>
    <row r="485" spans="1:7" ht="39.6" x14ac:dyDescent="0.25">
      <c r="A485" s="21" t="s">
        <v>535</v>
      </c>
      <c r="B485" s="82" t="s">
        <v>209</v>
      </c>
      <c r="C485" s="98" t="s">
        <v>210</v>
      </c>
      <c r="D485" s="41">
        <v>400</v>
      </c>
      <c r="E485" s="41">
        <v>400</v>
      </c>
      <c r="F485" s="41">
        <v>400</v>
      </c>
    </row>
    <row r="486" spans="1:7" ht="39.6" x14ac:dyDescent="0.25">
      <c r="A486" s="21" t="s">
        <v>536</v>
      </c>
      <c r="B486" s="16"/>
      <c r="C486" s="98" t="s">
        <v>356</v>
      </c>
      <c r="D486" s="94">
        <f>D487</f>
        <v>0</v>
      </c>
      <c r="E486" s="94">
        <f>E487</f>
        <v>23.4</v>
      </c>
      <c r="F486" s="94">
        <f>F487</f>
        <v>23.4</v>
      </c>
    </row>
    <row r="487" spans="1:7" ht="39.6" x14ac:dyDescent="0.25">
      <c r="A487" s="21" t="s">
        <v>536</v>
      </c>
      <c r="B487" s="82" t="s">
        <v>209</v>
      </c>
      <c r="C487" s="98" t="s">
        <v>210</v>
      </c>
      <c r="D487" s="41">
        <v>0</v>
      </c>
      <c r="E487" s="41">
        <v>23.4</v>
      </c>
      <c r="F487" s="41">
        <v>23.4</v>
      </c>
    </row>
    <row r="488" spans="1:7" ht="26.4" x14ac:dyDescent="0.25">
      <c r="A488" s="21" t="s">
        <v>537</v>
      </c>
      <c r="B488" s="16"/>
      <c r="C488" s="98" t="s">
        <v>357</v>
      </c>
      <c r="D488" s="94">
        <f>D489</f>
        <v>0</v>
      </c>
      <c r="E488" s="94">
        <f>E489</f>
        <v>6</v>
      </c>
      <c r="F488" s="94">
        <f>F489</f>
        <v>6</v>
      </c>
    </row>
    <row r="489" spans="1:7" ht="39.6" x14ac:dyDescent="0.25">
      <c r="A489" s="21" t="s">
        <v>537</v>
      </c>
      <c r="B489" s="82" t="s">
        <v>209</v>
      </c>
      <c r="C489" s="98" t="s">
        <v>210</v>
      </c>
      <c r="D489" s="41">
        <v>0</v>
      </c>
      <c r="E489" s="41">
        <v>6</v>
      </c>
      <c r="F489" s="41">
        <v>6</v>
      </c>
    </row>
    <row r="490" spans="1:7" x14ac:dyDescent="0.25">
      <c r="A490" s="21" t="s">
        <v>635</v>
      </c>
      <c r="B490" s="82"/>
      <c r="C490" s="98" t="s">
        <v>604</v>
      </c>
      <c r="D490" s="41">
        <f>D491</f>
        <v>600</v>
      </c>
      <c r="E490" s="41">
        <f t="shared" ref="E490:F490" si="135">E491</f>
        <v>0</v>
      </c>
      <c r="F490" s="41">
        <f t="shared" si="135"/>
        <v>0</v>
      </c>
    </row>
    <row r="491" spans="1:7" ht="39.6" x14ac:dyDescent="0.25">
      <c r="A491" s="21" t="s">
        <v>635</v>
      </c>
      <c r="B491" s="82" t="s">
        <v>209</v>
      </c>
      <c r="C491" s="98" t="s">
        <v>210</v>
      </c>
      <c r="D491" s="41">
        <v>600</v>
      </c>
      <c r="E491" s="41">
        <v>0</v>
      </c>
      <c r="F491" s="41">
        <v>0</v>
      </c>
    </row>
    <row r="492" spans="1:7" ht="53.25" customHeight="1" x14ac:dyDescent="0.25">
      <c r="A492" s="51" t="s">
        <v>532</v>
      </c>
      <c r="B492" s="82"/>
      <c r="C492" s="98" t="s">
        <v>533</v>
      </c>
      <c r="D492" s="41">
        <f>D493+D495</f>
        <v>3945.9</v>
      </c>
      <c r="E492" s="41">
        <f t="shared" ref="E492:F492" si="136">E493+E495</f>
        <v>4103.7</v>
      </c>
      <c r="F492" s="41">
        <f t="shared" si="136"/>
        <v>4267.8</v>
      </c>
    </row>
    <row r="493" spans="1:7" ht="39.6" x14ac:dyDescent="0.25">
      <c r="A493" s="51" t="s">
        <v>352</v>
      </c>
      <c r="B493" s="82"/>
      <c r="C493" s="98" t="s">
        <v>349</v>
      </c>
      <c r="D493" s="41">
        <f>D494</f>
        <v>394.6</v>
      </c>
      <c r="E493" s="41">
        <f>E494</f>
        <v>410.4</v>
      </c>
      <c r="F493" s="41">
        <f>F494</f>
        <v>426.8</v>
      </c>
    </row>
    <row r="494" spans="1:7" ht="39.6" x14ac:dyDescent="0.25">
      <c r="A494" s="51" t="s">
        <v>352</v>
      </c>
      <c r="B494" s="82" t="s">
        <v>209</v>
      </c>
      <c r="C494" s="98" t="s">
        <v>210</v>
      </c>
      <c r="D494" s="39">
        <v>394.6</v>
      </c>
      <c r="E494" s="39">
        <v>410.4</v>
      </c>
      <c r="F494" s="39">
        <v>426.8</v>
      </c>
    </row>
    <row r="495" spans="1:7" ht="52.8" x14ac:dyDescent="0.25">
      <c r="A495" s="51" t="s">
        <v>353</v>
      </c>
      <c r="B495" s="82"/>
      <c r="C495" s="98" t="s">
        <v>347</v>
      </c>
      <c r="D495" s="41">
        <f>D496</f>
        <v>3551.3</v>
      </c>
      <c r="E495" s="41">
        <f>E496</f>
        <v>3693.3</v>
      </c>
      <c r="F495" s="41">
        <f>F496</f>
        <v>3841</v>
      </c>
    </row>
    <row r="496" spans="1:7" ht="39.6" x14ac:dyDescent="0.25">
      <c r="A496" s="51" t="s">
        <v>353</v>
      </c>
      <c r="B496" s="82" t="s">
        <v>209</v>
      </c>
      <c r="C496" s="98" t="s">
        <v>210</v>
      </c>
      <c r="D496" s="41">
        <v>3551.3</v>
      </c>
      <c r="E496" s="41">
        <v>3693.3</v>
      </c>
      <c r="F496" s="41">
        <v>3841</v>
      </c>
    </row>
    <row r="497" spans="1:9" ht="26.4" x14ac:dyDescent="0.25">
      <c r="A497" s="83">
        <v>9900000000</v>
      </c>
      <c r="B497" s="73"/>
      <c r="C497" s="122" t="s">
        <v>143</v>
      </c>
      <c r="D497" s="96">
        <f>D498+D501+D512+D523+D535+D541</f>
        <v>127283.6</v>
      </c>
      <c r="E497" s="96">
        <f>E498+E501+E512+E523+E535+E541</f>
        <v>126234.3</v>
      </c>
      <c r="F497" s="96">
        <f>F498+F501+F512+F523+F535+F541</f>
        <v>126329.60000000001</v>
      </c>
    </row>
    <row r="498" spans="1:9" x14ac:dyDescent="0.25">
      <c r="A498" s="79">
        <v>9920000000</v>
      </c>
      <c r="B498" s="73"/>
      <c r="C498" s="126" t="s">
        <v>5</v>
      </c>
      <c r="D498" s="39">
        <f t="shared" ref="D498:F498" si="137">D499</f>
        <v>500</v>
      </c>
      <c r="E498" s="39">
        <f t="shared" si="137"/>
        <v>500</v>
      </c>
      <c r="F498" s="39">
        <f t="shared" si="137"/>
        <v>500</v>
      </c>
    </row>
    <row r="499" spans="1:9" ht="16.5" customHeight="1" x14ac:dyDescent="0.25">
      <c r="A499" s="79">
        <v>9920026100</v>
      </c>
      <c r="B499" s="21"/>
      <c r="C499" s="99" t="s">
        <v>11</v>
      </c>
      <c r="D499" s="39">
        <f>SUM(D500:D500)</f>
        <v>500</v>
      </c>
      <c r="E499" s="39">
        <f>SUM(E500:E500)</f>
        <v>500</v>
      </c>
      <c r="F499" s="39">
        <f>SUM(F500:F500)</f>
        <v>500</v>
      </c>
    </row>
    <row r="500" spans="1:9" x14ac:dyDescent="0.25">
      <c r="A500" s="79">
        <v>9920026100</v>
      </c>
      <c r="B500" s="16" t="s">
        <v>84</v>
      </c>
      <c r="C500" s="98" t="s">
        <v>85</v>
      </c>
      <c r="D500" s="39">
        <v>500</v>
      </c>
      <c r="E500" s="39">
        <v>500</v>
      </c>
      <c r="F500" s="39">
        <v>500</v>
      </c>
    </row>
    <row r="501" spans="1:9" ht="26.4" x14ac:dyDescent="0.25">
      <c r="A501" s="79">
        <v>9930000000</v>
      </c>
      <c r="B501" s="16"/>
      <c r="C501" s="22" t="s">
        <v>40</v>
      </c>
      <c r="D501" s="39">
        <f>D502+D504+D507+D509</f>
        <v>2031.5</v>
      </c>
      <c r="E501" s="39">
        <f>E502+E504+E507+E509</f>
        <v>2037.5</v>
      </c>
      <c r="F501" s="39">
        <f>F502+F504+F507+F509</f>
        <v>2132.8000000000002</v>
      </c>
    </row>
    <row r="502" spans="1:9" ht="66" x14ac:dyDescent="0.25">
      <c r="A502" s="79">
        <v>9930010510</v>
      </c>
      <c r="B502" s="16"/>
      <c r="C502" s="99" t="s">
        <v>15</v>
      </c>
      <c r="D502" s="39">
        <f>D503</f>
        <v>478.1</v>
      </c>
      <c r="E502" s="39">
        <f t="shared" ref="E502:F502" si="138">E503</f>
        <v>481.7</v>
      </c>
      <c r="F502" s="39">
        <f t="shared" si="138"/>
        <v>485.5</v>
      </c>
    </row>
    <row r="503" spans="1:9" ht="26.4" x14ac:dyDescent="0.25">
      <c r="A503" s="79">
        <v>9930010510</v>
      </c>
      <c r="B503" s="16" t="s">
        <v>62</v>
      </c>
      <c r="C503" s="102" t="s">
        <v>63</v>
      </c>
      <c r="D503" s="39">
        <v>478.1</v>
      </c>
      <c r="E503" s="39">
        <v>481.7</v>
      </c>
      <c r="F503" s="39">
        <v>485.5</v>
      </c>
    </row>
    <row r="504" spans="1:9" ht="39.6" x14ac:dyDescent="0.25">
      <c r="A504" s="79">
        <v>9930010540</v>
      </c>
      <c r="B504" s="16"/>
      <c r="C504" s="99" t="s">
        <v>16</v>
      </c>
      <c r="D504" s="39">
        <f>D505+D506</f>
        <v>271.10000000000002</v>
      </c>
      <c r="E504" s="39">
        <f>E505+E506</f>
        <v>273.2</v>
      </c>
      <c r="F504" s="39">
        <f>F505+F506</f>
        <v>275.3</v>
      </c>
    </row>
    <row r="505" spans="1:9" ht="26.4" x14ac:dyDescent="0.25">
      <c r="A505" s="79">
        <v>9930010540</v>
      </c>
      <c r="B505" s="16" t="s">
        <v>62</v>
      </c>
      <c r="C505" s="102" t="s">
        <v>63</v>
      </c>
      <c r="D505" s="39">
        <v>254.9</v>
      </c>
      <c r="E505" s="39">
        <v>254.9</v>
      </c>
      <c r="F505" s="39">
        <v>254.9</v>
      </c>
    </row>
    <row r="506" spans="1:9" ht="39.6" x14ac:dyDescent="0.25">
      <c r="A506" s="79">
        <v>9930010540</v>
      </c>
      <c r="B506" s="82" t="s">
        <v>209</v>
      </c>
      <c r="C506" s="98" t="s">
        <v>210</v>
      </c>
      <c r="D506" s="39">
        <v>16.2</v>
      </c>
      <c r="E506" s="39">
        <v>18.3</v>
      </c>
      <c r="F506" s="39">
        <v>20.399999999999999</v>
      </c>
    </row>
    <row r="507" spans="1:9" ht="66" x14ac:dyDescent="0.25">
      <c r="A507" s="79">
        <v>9930051200</v>
      </c>
      <c r="B507" s="72"/>
      <c r="C507" s="54" t="s">
        <v>279</v>
      </c>
      <c r="D507" s="107">
        <f t="shared" ref="D507:F507" si="139">D508</f>
        <v>8.3000000000000007</v>
      </c>
      <c r="E507" s="107">
        <f t="shared" si="139"/>
        <v>8.6</v>
      </c>
      <c r="F507" s="107">
        <f t="shared" si="139"/>
        <v>98</v>
      </c>
    </row>
    <row r="508" spans="1:9" ht="39.6" x14ac:dyDescent="0.25">
      <c r="A508" s="79">
        <v>9930051200</v>
      </c>
      <c r="B508" s="82" t="s">
        <v>209</v>
      </c>
      <c r="C508" s="98" t="s">
        <v>210</v>
      </c>
      <c r="D508" s="107">
        <v>8.3000000000000007</v>
      </c>
      <c r="E508" s="107">
        <v>8.6</v>
      </c>
      <c r="F508" s="107">
        <v>98</v>
      </c>
    </row>
    <row r="509" spans="1:9" ht="38.25" customHeight="1" x14ac:dyDescent="0.25">
      <c r="A509" s="79">
        <v>9930059302</v>
      </c>
      <c r="B509" s="16"/>
      <c r="C509" s="99" t="s">
        <v>363</v>
      </c>
      <c r="D509" s="39">
        <f t="shared" ref="D509:E509" si="140">SUM(D510:D511)</f>
        <v>1274</v>
      </c>
      <c r="E509" s="39">
        <f t="shared" si="140"/>
        <v>1274</v>
      </c>
      <c r="F509" s="39">
        <f t="shared" ref="F509" si="141">SUM(F510:F511)</f>
        <v>1274</v>
      </c>
    </row>
    <row r="510" spans="1:9" ht="26.4" x14ac:dyDescent="0.25">
      <c r="A510" s="79">
        <v>9930059302</v>
      </c>
      <c r="B510" s="16" t="s">
        <v>62</v>
      </c>
      <c r="C510" s="55" t="s">
        <v>63</v>
      </c>
      <c r="D510" s="39">
        <v>1214.0999999999999</v>
      </c>
      <c r="E510" s="39">
        <v>1214.0999999999999</v>
      </c>
      <c r="F510" s="39">
        <v>1214.0999999999999</v>
      </c>
      <c r="I510" s="103"/>
    </row>
    <row r="511" spans="1:9" ht="39.6" x14ac:dyDescent="0.25">
      <c r="A511" s="79">
        <v>9930059302</v>
      </c>
      <c r="B511" s="82" t="s">
        <v>209</v>
      </c>
      <c r="C511" s="98" t="s">
        <v>210</v>
      </c>
      <c r="D511" s="39">
        <v>59.9</v>
      </c>
      <c r="E511" s="39">
        <v>59.9</v>
      </c>
      <c r="F511" s="39">
        <v>59.9</v>
      </c>
    </row>
    <row r="512" spans="1:9" ht="26.4" x14ac:dyDescent="0.25">
      <c r="A512" s="16" t="s">
        <v>24</v>
      </c>
      <c r="B512" s="16"/>
      <c r="C512" s="99" t="s">
        <v>38</v>
      </c>
      <c r="D512" s="39">
        <f>D513+D515+D519+D521</f>
        <v>2441.1999999999998</v>
      </c>
      <c r="E512" s="39">
        <f t="shared" ref="E512:F512" si="142">E513+E515+E519+E521</f>
        <v>1417</v>
      </c>
      <c r="F512" s="39">
        <f t="shared" si="142"/>
        <v>1417</v>
      </c>
    </row>
    <row r="513" spans="1:6" ht="39.6" x14ac:dyDescent="0.25">
      <c r="A513" s="82" t="s">
        <v>574</v>
      </c>
      <c r="B513" s="16"/>
      <c r="C513" s="54" t="s">
        <v>572</v>
      </c>
      <c r="D513" s="41">
        <f>SUM(D514:D514)</f>
        <v>700</v>
      </c>
      <c r="E513" s="41">
        <f>SUM(E514:E514)</f>
        <v>0</v>
      </c>
      <c r="F513" s="41">
        <f>SUM(F514:F514)</f>
        <v>0</v>
      </c>
    </row>
    <row r="514" spans="1:6" x14ac:dyDescent="0.25">
      <c r="A514" s="82" t="s">
        <v>574</v>
      </c>
      <c r="B514" s="21" t="s">
        <v>223</v>
      </c>
      <c r="C514" s="98" t="s">
        <v>222</v>
      </c>
      <c r="D514" s="39">
        <v>700</v>
      </c>
      <c r="E514" s="39">
        <v>0</v>
      </c>
      <c r="F514" s="39">
        <v>0</v>
      </c>
    </row>
    <row r="515" spans="1:6" ht="26.4" x14ac:dyDescent="0.25">
      <c r="A515" s="82" t="s">
        <v>538</v>
      </c>
      <c r="B515" s="16"/>
      <c r="C515" s="22" t="s">
        <v>39</v>
      </c>
      <c r="D515" s="39">
        <f>SUM(D516:D518)</f>
        <v>1416.2</v>
      </c>
      <c r="E515" s="39">
        <f>SUM(E516:E518)</f>
        <v>1417</v>
      </c>
      <c r="F515" s="39">
        <f>SUM(F516:F518)</f>
        <v>1417</v>
      </c>
    </row>
    <row r="516" spans="1:6" ht="39.6" x14ac:dyDescent="0.25">
      <c r="A516" s="82" t="s">
        <v>538</v>
      </c>
      <c r="B516" s="82" t="s">
        <v>209</v>
      </c>
      <c r="C516" s="98" t="s">
        <v>210</v>
      </c>
      <c r="D516" s="39">
        <v>286.2</v>
      </c>
      <c r="E516" s="39">
        <v>287</v>
      </c>
      <c r="F516" s="39">
        <v>287</v>
      </c>
    </row>
    <row r="517" spans="1:6" x14ac:dyDescent="0.25">
      <c r="A517" s="82" t="s">
        <v>538</v>
      </c>
      <c r="B517" s="16" t="s">
        <v>81</v>
      </c>
      <c r="C517" s="98" t="s">
        <v>82</v>
      </c>
      <c r="D517" s="39">
        <v>528</v>
      </c>
      <c r="E517" s="39">
        <v>528</v>
      </c>
      <c r="F517" s="39">
        <v>528</v>
      </c>
    </row>
    <row r="518" spans="1:6" x14ac:dyDescent="0.25">
      <c r="A518" s="82" t="s">
        <v>538</v>
      </c>
      <c r="B518" s="82" t="s">
        <v>130</v>
      </c>
      <c r="C518" s="98" t="s">
        <v>131</v>
      </c>
      <c r="D518" s="39">
        <v>602</v>
      </c>
      <c r="E518" s="39">
        <v>602</v>
      </c>
      <c r="F518" s="39">
        <v>602</v>
      </c>
    </row>
    <row r="519" spans="1:6" ht="26.4" x14ac:dyDescent="0.25">
      <c r="A519" s="143">
        <v>9940026500</v>
      </c>
      <c r="B519" s="1"/>
      <c r="C519" s="99" t="s">
        <v>608</v>
      </c>
      <c r="D519" s="39">
        <f>D520</f>
        <v>25</v>
      </c>
      <c r="E519" s="39">
        <f t="shared" ref="E519:F519" si="143">E520</f>
        <v>0</v>
      </c>
      <c r="F519" s="39">
        <f t="shared" si="143"/>
        <v>0</v>
      </c>
    </row>
    <row r="520" spans="1:6" x14ac:dyDescent="0.25">
      <c r="A520" s="143">
        <v>9940026500</v>
      </c>
      <c r="B520" s="82" t="s">
        <v>609</v>
      </c>
      <c r="C520" s="1" t="s">
        <v>610</v>
      </c>
      <c r="D520" s="39">
        <v>25</v>
      </c>
      <c r="E520" s="39">
        <v>0</v>
      </c>
      <c r="F520" s="39">
        <v>0</v>
      </c>
    </row>
    <row r="521" spans="1:6" ht="39.6" x14ac:dyDescent="0.25">
      <c r="A521" s="82" t="s">
        <v>573</v>
      </c>
      <c r="B521" s="16"/>
      <c r="C521" s="54" t="s">
        <v>572</v>
      </c>
      <c r="D521" s="41">
        <f>SUM(D522:D522)</f>
        <v>300</v>
      </c>
      <c r="E521" s="41">
        <f>SUM(E522:E522)</f>
        <v>0</v>
      </c>
      <c r="F521" s="41">
        <f>SUM(F522:F522)</f>
        <v>0</v>
      </c>
    </row>
    <row r="522" spans="1:6" ht="39.6" x14ac:dyDescent="0.25">
      <c r="A522" s="82" t="s">
        <v>573</v>
      </c>
      <c r="B522" s="82" t="s">
        <v>209</v>
      </c>
      <c r="C522" s="98" t="s">
        <v>210</v>
      </c>
      <c r="D522" s="39">
        <v>300</v>
      </c>
      <c r="E522" s="39">
        <v>0</v>
      </c>
      <c r="F522" s="39">
        <v>0</v>
      </c>
    </row>
    <row r="523" spans="1:6" x14ac:dyDescent="0.25">
      <c r="A523" s="82" t="s">
        <v>192</v>
      </c>
      <c r="B523" s="82"/>
      <c r="C523" s="98" t="s">
        <v>283</v>
      </c>
      <c r="D523" s="39">
        <f>D524+D528+D531</f>
        <v>46047.600000000006</v>
      </c>
      <c r="E523" s="39">
        <f>E524+E528+E531</f>
        <v>46088.100000000006</v>
      </c>
      <c r="F523" s="39">
        <f>F524+F528+F531</f>
        <v>46088.100000000006</v>
      </c>
    </row>
    <row r="524" spans="1:6" ht="51" customHeight="1" x14ac:dyDescent="0.25">
      <c r="A524" s="21" t="s">
        <v>539</v>
      </c>
      <c r="B524" s="47"/>
      <c r="C524" s="54" t="s">
        <v>543</v>
      </c>
      <c r="D524" s="41">
        <f>SUM(D525:D527)</f>
        <v>6772.4</v>
      </c>
      <c r="E524" s="41">
        <f t="shared" ref="E524:F524" si="144">SUM(E525:E527)</f>
        <v>6772.4</v>
      </c>
      <c r="F524" s="41">
        <f t="shared" si="144"/>
        <v>6772.4</v>
      </c>
    </row>
    <row r="525" spans="1:6" ht="26.4" x14ac:dyDescent="0.25">
      <c r="A525" s="21" t="s">
        <v>539</v>
      </c>
      <c r="B525" s="16" t="s">
        <v>64</v>
      </c>
      <c r="C525" s="102" t="s">
        <v>129</v>
      </c>
      <c r="D525" s="41">
        <v>6007.4</v>
      </c>
      <c r="E525" s="41">
        <v>6007.4</v>
      </c>
      <c r="F525" s="41">
        <v>6007.4</v>
      </c>
    </row>
    <row r="526" spans="1:6" ht="39.6" x14ac:dyDescent="0.25">
      <c r="A526" s="21" t="s">
        <v>539</v>
      </c>
      <c r="B526" s="82" t="s">
        <v>209</v>
      </c>
      <c r="C526" s="98" t="s">
        <v>210</v>
      </c>
      <c r="D526" s="41">
        <v>760</v>
      </c>
      <c r="E526" s="41">
        <v>760</v>
      </c>
      <c r="F526" s="41">
        <v>760</v>
      </c>
    </row>
    <row r="527" spans="1:6" x14ac:dyDescent="0.25">
      <c r="A527" s="21" t="s">
        <v>539</v>
      </c>
      <c r="B527" s="82" t="s">
        <v>130</v>
      </c>
      <c r="C527" s="98" t="s">
        <v>131</v>
      </c>
      <c r="D527" s="41">
        <v>5</v>
      </c>
      <c r="E527" s="41">
        <v>5</v>
      </c>
      <c r="F527" s="41">
        <v>5</v>
      </c>
    </row>
    <row r="528" spans="1:6" ht="39.6" x14ac:dyDescent="0.25">
      <c r="A528" s="21" t="s">
        <v>540</v>
      </c>
      <c r="B528" s="47"/>
      <c r="C528" s="54" t="s">
        <v>282</v>
      </c>
      <c r="D528" s="41">
        <f>SUM(D529:D530)</f>
        <v>10807.1</v>
      </c>
      <c r="E528" s="41">
        <f>SUM(E529:E530)</f>
        <v>10807.1</v>
      </c>
      <c r="F528" s="41">
        <f>SUM(F529:F530)</f>
        <v>10807.1</v>
      </c>
    </row>
    <row r="529" spans="1:6" ht="26.4" x14ac:dyDescent="0.25">
      <c r="A529" s="21" t="s">
        <v>540</v>
      </c>
      <c r="B529" s="16" t="s">
        <v>64</v>
      </c>
      <c r="C529" s="102" t="s">
        <v>129</v>
      </c>
      <c r="D529" s="41">
        <v>10020.700000000001</v>
      </c>
      <c r="E529" s="41">
        <v>10020.700000000001</v>
      </c>
      <c r="F529" s="41">
        <v>10020.700000000001</v>
      </c>
    </row>
    <row r="530" spans="1:6" ht="39.6" x14ac:dyDescent="0.25">
      <c r="A530" s="21" t="s">
        <v>540</v>
      </c>
      <c r="B530" s="82" t="s">
        <v>209</v>
      </c>
      <c r="C530" s="98" t="s">
        <v>210</v>
      </c>
      <c r="D530" s="41">
        <v>786.4</v>
      </c>
      <c r="E530" s="41">
        <v>786.4</v>
      </c>
      <c r="F530" s="41">
        <v>786.4</v>
      </c>
    </row>
    <row r="531" spans="1:6" ht="56.25" customHeight="1" x14ac:dyDescent="0.25">
      <c r="A531" s="21" t="s">
        <v>542</v>
      </c>
      <c r="B531" s="47"/>
      <c r="C531" s="54" t="s">
        <v>541</v>
      </c>
      <c r="D531" s="41">
        <f>SUM(D532:D534)</f>
        <v>28468.100000000002</v>
      </c>
      <c r="E531" s="41">
        <f>SUM(E532:E534)</f>
        <v>28508.600000000002</v>
      </c>
      <c r="F531" s="41">
        <f>SUM(F532:F534)</f>
        <v>28508.600000000002</v>
      </c>
    </row>
    <row r="532" spans="1:6" ht="26.4" x14ac:dyDescent="0.25">
      <c r="A532" s="21" t="s">
        <v>542</v>
      </c>
      <c r="B532" s="16" t="s">
        <v>64</v>
      </c>
      <c r="C532" s="102" t="s">
        <v>129</v>
      </c>
      <c r="D532" s="41">
        <v>11105.9</v>
      </c>
      <c r="E532" s="41">
        <v>11105.9</v>
      </c>
      <c r="F532" s="41">
        <v>11105.9</v>
      </c>
    </row>
    <row r="533" spans="1:6" ht="39.6" x14ac:dyDescent="0.25">
      <c r="A533" s="21" t="s">
        <v>542</v>
      </c>
      <c r="B533" s="82" t="s">
        <v>209</v>
      </c>
      <c r="C533" s="98" t="s">
        <v>210</v>
      </c>
      <c r="D533" s="41">
        <v>17241.400000000001</v>
      </c>
      <c r="E533" s="41">
        <v>17281.900000000001</v>
      </c>
      <c r="F533" s="41">
        <v>17281.900000000001</v>
      </c>
    </row>
    <row r="534" spans="1:6" x14ac:dyDescent="0.25">
      <c r="A534" s="21" t="s">
        <v>542</v>
      </c>
      <c r="B534" s="82" t="s">
        <v>130</v>
      </c>
      <c r="C534" s="98" t="s">
        <v>131</v>
      </c>
      <c r="D534" s="41">
        <v>120.8</v>
      </c>
      <c r="E534" s="41">
        <v>120.8</v>
      </c>
      <c r="F534" s="41">
        <v>120.8</v>
      </c>
    </row>
    <row r="535" spans="1:6" ht="39.6" x14ac:dyDescent="0.25">
      <c r="A535" s="105">
        <v>9980000000</v>
      </c>
      <c r="B535" s="106"/>
      <c r="C535" s="98" t="s">
        <v>29</v>
      </c>
      <c r="D535" s="107">
        <f>D536+D538</f>
        <v>69807.199999999997</v>
      </c>
      <c r="E535" s="107">
        <f t="shared" ref="E535:F535" si="145">E536+E538</f>
        <v>69807.199999999997</v>
      </c>
      <c r="F535" s="107">
        <f t="shared" si="145"/>
        <v>69807.199999999997</v>
      </c>
    </row>
    <row r="536" spans="1:6" x14ac:dyDescent="0.25">
      <c r="A536" s="79">
        <v>9980022100</v>
      </c>
      <c r="B536" s="16"/>
      <c r="C536" s="22" t="s">
        <v>114</v>
      </c>
      <c r="D536" s="39">
        <f>D537</f>
        <v>2266.3000000000002</v>
      </c>
      <c r="E536" s="39">
        <f t="shared" ref="E536:F536" si="146">E537</f>
        <v>2266.3000000000002</v>
      </c>
      <c r="F536" s="39">
        <f t="shared" si="146"/>
        <v>2266.3000000000002</v>
      </c>
    </row>
    <row r="537" spans="1:6" ht="26.4" x14ac:dyDescent="0.25">
      <c r="A537" s="79">
        <v>9980022100</v>
      </c>
      <c r="B537" s="16" t="s">
        <v>62</v>
      </c>
      <c r="C537" s="99" t="s">
        <v>78</v>
      </c>
      <c r="D537" s="39">
        <v>2266.3000000000002</v>
      </c>
      <c r="E537" s="39">
        <v>2266.3000000000002</v>
      </c>
      <c r="F537" s="39">
        <v>2266.3000000000002</v>
      </c>
    </row>
    <row r="538" spans="1:6" x14ac:dyDescent="0.25">
      <c r="A538" s="138">
        <v>9980022200</v>
      </c>
      <c r="B538" s="21"/>
      <c r="C538" s="22" t="s">
        <v>115</v>
      </c>
      <c r="D538" s="39">
        <f>SUM(D539:D540)</f>
        <v>67540.899999999994</v>
      </c>
      <c r="E538" s="39">
        <f>SUM(E539:E540)</f>
        <v>67540.899999999994</v>
      </c>
      <c r="F538" s="39">
        <f>SUM(F539:F540)</f>
        <v>67540.899999999994</v>
      </c>
    </row>
    <row r="539" spans="1:6" ht="26.4" x14ac:dyDescent="0.25">
      <c r="A539" s="138">
        <v>9980022200</v>
      </c>
      <c r="B539" s="16" t="s">
        <v>62</v>
      </c>
      <c r="C539" s="55" t="s">
        <v>63</v>
      </c>
      <c r="D539" s="39">
        <f>11196.4+53934.1</f>
        <v>65130.5</v>
      </c>
      <c r="E539" s="39">
        <f>11196.4+53934.1</f>
        <v>65130.5</v>
      </c>
      <c r="F539" s="39">
        <f>11196.4+53934.1</f>
        <v>65130.5</v>
      </c>
    </row>
    <row r="540" spans="1:6" ht="39.6" x14ac:dyDescent="0.25">
      <c r="A540" s="138">
        <v>9980022200</v>
      </c>
      <c r="B540" s="82" t="s">
        <v>209</v>
      </c>
      <c r="C540" s="98" t="s">
        <v>210</v>
      </c>
      <c r="D540" s="39">
        <f>536.3+1874.1</f>
        <v>2410.3999999999996</v>
      </c>
      <c r="E540" s="39">
        <f t="shared" ref="E540:F540" si="147">536.3+1874.1</f>
        <v>2410.3999999999996</v>
      </c>
      <c r="F540" s="39">
        <f t="shared" si="147"/>
        <v>2410.3999999999996</v>
      </c>
    </row>
    <row r="541" spans="1:6" s="32" customFormat="1" ht="39.6" x14ac:dyDescent="0.3">
      <c r="A541" s="79">
        <v>9990000000</v>
      </c>
      <c r="B541" s="16"/>
      <c r="C541" s="54" t="s">
        <v>28</v>
      </c>
      <c r="D541" s="41">
        <f>D542+D544+D547+D549</f>
        <v>6456.1</v>
      </c>
      <c r="E541" s="41">
        <f t="shared" ref="E541:F541" si="148">E542+E544+E547+E549</f>
        <v>6384.5000000000009</v>
      </c>
      <c r="F541" s="41">
        <f t="shared" si="148"/>
        <v>6384.5000000000009</v>
      </c>
    </row>
    <row r="542" spans="1:6" s="32" customFormat="1" ht="14.4" x14ac:dyDescent="0.3">
      <c r="A542" s="79">
        <v>9990022400</v>
      </c>
      <c r="B542" s="16"/>
      <c r="C542" s="98" t="s">
        <v>137</v>
      </c>
      <c r="D542" s="41">
        <f>D543</f>
        <v>1652.8</v>
      </c>
      <c r="E542" s="41">
        <f>E543</f>
        <v>1652.8</v>
      </c>
      <c r="F542" s="41">
        <f>F543</f>
        <v>1652.8</v>
      </c>
    </row>
    <row r="543" spans="1:6" s="32" customFormat="1" ht="26.4" x14ac:dyDescent="0.3">
      <c r="A543" s="79">
        <v>9990022400</v>
      </c>
      <c r="B543" s="16" t="s">
        <v>62</v>
      </c>
      <c r="C543" s="55" t="s">
        <v>63</v>
      </c>
      <c r="D543" s="39">
        <v>1652.8</v>
      </c>
      <c r="E543" s="39">
        <v>1652.8</v>
      </c>
      <c r="F543" s="39">
        <v>1652.8</v>
      </c>
    </row>
    <row r="544" spans="1:6" s="32" customFormat="1" ht="27" x14ac:dyDescent="0.3">
      <c r="A544" s="79">
        <v>9990022500</v>
      </c>
      <c r="B544" s="21"/>
      <c r="C544" s="99" t="s">
        <v>595</v>
      </c>
      <c r="D544" s="41">
        <f>SUM(D545:D546)</f>
        <v>2767.5</v>
      </c>
      <c r="E544" s="41">
        <f>SUM(E545:E546)</f>
        <v>2767.5</v>
      </c>
      <c r="F544" s="41">
        <f>SUM(F545:F546)</f>
        <v>2767.5</v>
      </c>
    </row>
    <row r="545" spans="1:6" s="32" customFormat="1" ht="26.4" x14ac:dyDescent="0.3">
      <c r="A545" s="79">
        <v>9990022500</v>
      </c>
      <c r="B545" s="16" t="s">
        <v>62</v>
      </c>
      <c r="C545" s="55" t="s">
        <v>63</v>
      </c>
      <c r="D545" s="39">
        <v>2650.5</v>
      </c>
      <c r="E545" s="39">
        <v>2650.5</v>
      </c>
      <c r="F545" s="39">
        <v>2650.5</v>
      </c>
    </row>
    <row r="546" spans="1:6" s="32" customFormat="1" ht="39.6" x14ac:dyDescent="0.3">
      <c r="A546" s="79">
        <v>9990022500</v>
      </c>
      <c r="B546" s="82" t="s">
        <v>209</v>
      </c>
      <c r="C546" s="98" t="s">
        <v>210</v>
      </c>
      <c r="D546" s="39">
        <v>117</v>
      </c>
      <c r="E546" s="39">
        <v>117</v>
      </c>
      <c r="F546" s="39">
        <v>117</v>
      </c>
    </row>
    <row r="547" spans="1:6" s="32" customFormat="1" ht="18" customHeight="1" x14ac:dyDescent="0.3">
      <c r="A547" s="79">
        <v>9990022350</v>
      </c>
      <c r="B547" s="16"/>
      <c r="C547" s="98" t="s">
        <v>735</v>
      </c>
      <c r="D547" s="39">
        <f>D548</f>
        <v>1291.4000000000001</v>
      </c>
      <c r="E547" s="39">
        <f t="shared" ref="E547:F547" si="149">E548</f>
        <v>1291.4000000000001</v>
      </c>
      <c r="F547" s="39">
        <f t="shared" si="149"/>
        <v>1291.4000000000001</v>
      </c>
    </row>
    <row r="548" spans="1:6" s="32" customFormat="1" ht="27" x14ac:dyDescent="0.3">
      <c r="A548" s="79">
        <v>9990022350</v>
      </c>
      <c r="B548" s="16" t="s">
        <v>62</v>
      </c>
      <c r="C548" s="167" t="s">
        <v>78</v>
      </c>
      <c r="D548" s="39">
        <v>1291.4000000000001</v>
      </c>
      <c r="E548" s="39">
        <v>1291.4000000000001</v>
      </c>
      <c r="F548" s="39">
        <v>1291.4000000000001</v>
      </c>
    </row>
    <row r="549" spans="1:6" s="32" customFormat="1" ht="27" x14ac:dyDescent="0.3">
      <c r="A549" s="79">
        <v>9990022300</v>
      </c>
      <c r="B549" s="21"/>
      <c r="C549" s="99" t="s">
        <v>198</v>
      </c>
      <c r="D549" s="41">
        <f>D550+D551</f>
        <v>744.4</v>
      </c>
      <c r="E549" s="41">
        <f>E550+E551</f>
        <v>672.8</v>
      </c>
      <c r="F549" s="41">
        <f>F550+F551</f>
        <v>672.8</v>
      </c>
    </row>
    <row r="550" spans="1:6" s="32" customFormat="1" ht="27" x14ac:dyDescent="0.3">
      <c r="A550" s="79">
        <v>9990022300</v>
      </c>
      <c r="B550" s="16" t="s">
        <v>62</v>
      </c>
      <c r="C550" s="99" t="s">
        <v>78</v>
      </c>
      <c r="D550" s="39">
        <v>694.3</v>
      </c>
      <c r="E550" s="39">
        <v>669.3</v>
      </c>
      <c r="F550" s="39">
        <v>669.3</v>
      </c>
    </row>
    <row r="551" spans="1:6" s="32" customFormat="1" ht="39.6" x14ac:dyDescent="0.3">
      <c r="A551" s="79">
        <v>9990022300</v>
      </c>
      <c r="B551" s="82" t="s">
        <v>209</v>
      </c>
      <c r="C551" s="98" t="s">
        <v>210</v>
      </c>
      <c r="D551" s="39">
        <v>50.1</v>
      </c>
      <c r="E551" s="39">
        <v>3.5</v>
      </c>
      <c r="F551" s="39">
        <v>3.5</v>
      </c>
    </row>
  </sheetData>
  <mergeCells count="7">
    <mergeCell ref="A15:F15"/>
    <mergeCell ref="B18:B20"/>
    <mergeCell ref="A18:A20"/>
    <mergeCell ref="C18:C20"/>
    <mergeCell ref="D18:F18"/>
    <mergeCell ref="D19:D20"/>
    <mergeCell ref="E19:F19"/>
  </mergeCells>
  <phoneticPr fontId="2" type="noConversion"/>
  <pageMargins left="0.75" right="0.75" top="0.81" bottom="0.71" header="0.5" footer="0.5"/>
  <pageSetup paperSize="9" orientation="portrait"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I14" sqref="I14:K14"/>
    </sheetView>
  </sheetViews>
  <sheetFormatPr defaultColWidth="9.109375" defaultRowHeight="13.2" x14ac:dyDescent="0.25"/>
  <cols>
    <col min="1" max="1" width="14.5546875" style="174" customWidth="1"/>
    <col min="2" max="2" width="2.6640625" style="174" customWidth="1"/>
    <col min="3" max="3" width="9" style="174" customWidth="1"/>
    <col min="4" max="4" width="9.88671875" style="174" customWidth="1"/>
    <col min="5" max="5" width="4" style="174" customWidth="1"/>
    <col min="6" max="6" width="13.44140625" style="174" customWidth="1"/>
    <col min="7" max="7" width="5" style="174" customWidth="1"/>
    <col min="8" max="8" width="10.88671875" style="174" customWidth="1"/>
    <col min="9" max="9" width="6.5546875" style="174" customWidth="1"/>
    <col min="10" max="10" width="6.6640625" style="174" customWidth="1"/>
    <col min="11" max="11" width="6.5546875" style="174" customWidth="1"/>
    <col min="12" max="16384" width="9.109375" style="174"/>
  </cols>
  <sheetData>
    <row r="1" spans="1:11" x14ac:dyDescent="0.25">
      <c r="B1" s="175" t="s">
        <v>675</v>
      </c>
      <c r="C1" s="176"/>
      <c r="D1" s="176"/>
      <c r="E1" s="176"/>
      <c r="F1" s="176"/>
      <c r="G1" s="176"/>
      <c r="H1" s="176"/>
      <c r="I1" s="176"/>
    </row>
    <row r="2" spans="1:11" x14ac:dyDescent="0.25">
      <c r="B2" s="175" t="s">
        <v>676</v>
      </c>
      <c r="C2" s="175"/>
      <c r="D2" s="175"/>
      <c r="E2" s="175"/>
      <c r="F2" s="175"/>
      <c r="G2" s="175"/>
      <c r="H2" s="175"/>
      <c r="I2" s="175"/>
    </row>
    <row r="3" spans="1:11" x14ac:dyDescent="0.25">
      <c r="B3" s="175" t="s">
        <v>677</v>
      </c>
      <c r="C3" s="175"/>
      <c r="D3" s="175"/>
      <c r="E3" s="175"/>
      <c r="F3" s="175"/>
      <c r="G3" s="175"/>
      <c r="H3" s="175"/>
      <c r="I3" s="175"/>
    </row>
    <row r="4" spans="1:11" x14ac:dyDescent="0.25">
      <c r="B4" s="175" t="s">
        <v>678</v>
      </c>
      <c r="C4" s="175"/>
      <c r="D4" s="176"/>
      <c r="E4" s="176"/>
      <c r="F4" s="176"/>
      <c r="G4" s="176"/>
      <c r="H4" s="176"/>
      <c r="I4" s="176"/>
    </row>
    <row r="5" spans="1:11" x14ac:dyDescent="0.25">
      <c r="B5" s="175" t="s">
        <v>698</v>
      </c>
      <c r="C5" s="177"/>
      <c r="D5" s="177"/>
      <c r="E5" s="177"/>
      <c r="F5" s="177"/>
      <c r="G5" s="177"/>
      <c r="H5" s="177"/>
      <c r="I5" s="177"/>
      <c r="J5" s="177"/>
      <c r="K5" s="177"/>
    </row>
    <row r="6" spans="1:11" x14ac:dyDescent="0.25">
      <c r="D6" s="7"/>
    </row>
    <row r="7" spans="1:11" ht="45" customHeight="1" x14ac:dyDescent="0.25">
      <c r="A7" s="239" t="s">
        <v>699</v>
      </c>
      <c r="B7" s="239"/>
      <c r="C7" s="239"/>
      <c r="D7" s="239"/>
      <c r="E7" s="241"/>
      <c r="F7" s="241"/>
      <c r="G7" s="241"/>
      <c r="H7" s="241"/>
      <c r="I7" s="241"/>
      <c r="J7" s="241"/>
      <c r="K7" s="241"/>
    </row>
    <row r="8" spans="1:11" ht="17.399999999999999" x14ac:dyDescent="0.3">
      <c r="A8" s="178"/>
      <c r="B8" s="173"/>
      <c r="C8" s="173"/>
      <c r="D8" s="173"/>
    </row>
    <row r="9" spans="1:11" ht="17.399999999999999" x14ac:dyDescent="0.3">
      <c r="C9" s="179"/>
    </row>
    <row r="10" spans="1:11" ht="12.75" customHeight="1" x14ac:dyDescent="0.25">
      <c r="A10" s="245" t="s">
        <v>679</v>
      </c>
      <c r="B10" s="245" t="s">
        <v>680</v>
      </c>
      <c r="C10" s="261" t="s">
        <v>681</v>
      </c>
      <c r="D10" s="265"/>
      <c r="E10" s="266"/>
      <c r="F10" s="238" t="s">
        <v>682</v>
      </c>
      <c r="G10" s="269" t="s">
        <v>683</v>
      </c>
      <c r="H10" s="270"/>
      <c r="I10" s="251" t="s">
        <v>27</v>
      </c>
      <c r="J10" s="238"/>
      <c r="K10" s="238"/>
    </row>
    <row r="11" spans="1:11" x14ac:dyDescent="0.25">
      <c r="A11" s="246"/>
      <c r="B11" s="246"/>
      <c r="C11" s="262"/>
      <c r="D11" s="267"/>
      <c r="E11" s="268"/>
      <c r="F11" s="238"/>
      <c r="G11" s="271"/>
      <c r="H11" s="272"/>
      <c r="I11" s="255" t="s">
        <v>468</v>
      </c>
      <c r="J11" s="238" t="s">
        <v>138</v>
      </c>
      <c r="K11" s="238"/>
    </row>
    <row r="12" spans="1:11" ht="39.6" x14ac:dyDescent="0.25">
      <c r="A12" s="247"/>
      <c r="B12" s="264"/>
      <c r="C12" s="169" t="s">
        <v>684</v>
      </c>
      <c r="D12" s="180" t="s">
        <v>685</v>
      </c>
      <c r="E12" s="171" t="s">
        <v>686</v>
      </c>
      <c r="F12" s="238"/>
      <c r="G12" s="1" t="s">
        <v>687</v>
      </c>
      <c r="H12" s="1" t="s">
        <v>688</v>
      </c>
      <c r="I12" s="257"/>
      <c r="J12" s="167" t="s">
        <v>596</v>
      </c>
      <c r="K12" s="167" t="s">
        <v>668</v>
      </c>
    </row>
    <row r="13" spans="1:11" x14ac:dyDescent="0.25">
      <c r="A13" s="238" t="s">
        <v>689</v>
      </c>
      <c r="B13" s="238"/>
      <c r="C13" s="238"/>
      <c r="D13" s="238"/>
      <c r="E13" s="238"/>
      <c r="F13" s="238"/>
      <c r="G13" s="238"/>
      <c r="H13" s="238"/>
      <c r="I13" s="238"/>
      <c r="J13" s="238"/>
      <c r="K13" s="238"/>
    </row>
    <row r="14" spans="1:11" ht="258" customHeight="1" x14ac:dyDescent="0.25">
      <c r="A14" s="181" t="s">
        <v>180</v>
      </c>
      <c r="B14" s="182" t="s">
        <v>88</v>
      </c>
      <c r="C14" s="183" t="s">
        <v>690</v>
      </c>
      <c r="D14" s="184">
        <v>40899</v>
      </c>
      <c r="E14" s="167" t="s">
        <v>691</v>
      </c>
      <c r="F14" s="167" t="s">
        <v>692</v>
      </c>
      <c r="G14" s="1" t="s">
        <v>693</v>
      </c>
      <c r="H14" s="79">
        <v>140210560</v>
      </c>
      <c r="I14" s="185">
        <v>1026</v>
      </c>
      <c r="J14" s="185">
        <v>1026</v>
      </c>
      <c r="K14" s="185">
        <v>1026</v>
      </c>
    </row>
    <row r="15" spans="1:11" ht="28.5" customHeight="1" x14ac:dyDescent="0.25">
      <c r="A15" s="238" t="s">
        <v>694</v>
      </c>
      <c r="B15" s="238"/>
      <c r="C15" s="238"/>
      <c r="D15" s="238"/>
      <c r="E15" s="238"/>
      <c r="F15" s="238"/>
      <c r="G15" s="238"/>
      <c r="H15" s="238"/>
      <c r="I15" s="238"/>
      <c r="J15" s="238"/>
      <c r="K15" s="238"/>
    </row>
    <row r="16" spans="1:11" ht="145.19999999999999" x14ac:dyDescent="0.25">
      <c r="A16" s="22" t="s">
        <v>361</v>
      </c>
      <c r="B16" s="82" t="s">
        <v>89</v>
      </c>
      <c r="C16" s="97" t="s">
        <v>695</v>
      </c>
      <c r="D16" s="184">
        <v>42723</v>
      </c>
      <c r="E16" s="1">
        <v>115</v>
      </c>
      <c r="F16" s="167" t="s">
        <v>696</v>
      </c>
      <c r="G16" s="1" t="s">
        <v>697</v>
      </c>
      <c r="H16" s="79">
        <v>1320225100</v>
      </c>
      <c r="I16" s="39">
        <v>2338.3000000000002</v>
      </c>
      <c r="J16" s="39">
        <v>2338.3000000000002</v>
      </c>
      <c r="K16" s="39">
        <v>2338.3000000000002</v>
      </c>
    </row>
    <row r="17" spans="1:4" x14ac:dyDescent="0.25">
      <c r="A17" s="186"/>
      <c r="B17" s="187"/>
      <c r="C17" s="188"/>
      <c r="D17" s="189"/>
    </row>
    <row r="18" spans="1:4" x14ac:dyDescent="0.25">
      <c r="A18" s="186"/>
      <c r="B18" s="187"/>
      <c r="C18" s="188"/>
      <c r="D18" s="189"/>
    </row>
    <row r="19" spans="1:4" x14ac:dyDescent="0.25">
      <c r="A19" s="186"/>
      <c r="B19" s="187"/>
      <c r="C19" s="188"/>
      <c r="D19" s="189"/>
    </row>
    <row r="20" spans="1:4" x14ac:dyDescent="0.25">
      <c r="A20" s="190"/>
      <c r="B20" s="190"/>
      <c r="C20" s="191"/>
      <c r="D20" s="192"/>
    </row>
    <row r="21" spans="1:4" ht="13.8" x14ac:dyDescent="0.25">
      <c r="A21" s="19"/>
    </row>
  </sheetData>
  <mergeCells count="11">
    <mergeCell ref="A13:K13"/>
    <mergeCell ref="A15:K15"/>
    <mergeCell ref="A7:K7"/>
    <mergeCell ref="A10:A12"/>
    <mergeCell ref="B10:B12"/>
    <mergeCell ref="C10:E11"/>
    <mergeCell ref="F10:F12"/>
    <mergeCell ref="G10:H11"/>
    <mergeCell ref="I10:K10"/>
    <mergeCell ref="I11:I12"/>
    <mergeCell ref="J11: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workbookViewId="0">
      <selection activeCell="J11" sqref="J11"/>
    </sheetView>
  </sheetViews>
  <sheetFormatPr defaultColWidth="9.109375" defaultRowHeight="13.2" x14ac:dyDescent="0.25"/>
  <cols>
    <col min="1" max="1" width="3.6640625" style="174" customWidth="1"/>
    <col min="2" max="2" width="27.44140625" style="174" customWidth="1"/>
    <col min="3" max="3" width="29.5546875" style="174" customWidth="1"/>
    <col min="4" max="4" width="8.33203125" style="174" customWidth="1"/>
    <col min="5" max="5" width="9.109375" style="174" customWidth="1"/>
    <col min="6" max="6" width="11" style="174" customWidth="1"/>
    <col min="7" max="8" width="9.109375" style="174"/>
    <col min="9" max="9" width="10.33203125" style="174" bestFit="1" customWidth="1"/>
    <col min="10" max="16384" width="9.109375" style="174"/>
  </cols>
  <sheetData>
    <row r="1" spans="1:9" x14ac:dyDescent="0.25">
      <c r="B1" s="193" t="s">
        <v>700</v>
      </c>
      <c r="C1" s="194"/>
      <c r="D1" s="89"/>
      <c r="E1" s="89"/>
    </row>
    <row r="2" spans="1:9" x14ac:dyDescent="0.25">
      <c r="B2" s="193" t="s">
        <v>571</v>
      </c>
      <c r="C2" s="194"/>
      <c r="D2" s="89"/>
      <c r="E2" s="89"/>
    </row>
    <row r="3" spans="1:9" x14ac:dyDescent="0.25">
      <c r="B3" s="193" t="s">
        <v>701</v>
      </c>
      <c r="C3" s="194"/>
      <c r="D3" s="89"/>
      <c r="E3" s="89"/>
    </row>
    <row r="4" spans="1:9" x14ac:dyDescent="0.25">
      <c r="B4" s="193" t="s">
        <v>141</v>
      </c>
      <c r="C4" s="194"/>
      <c r="D4" s="89"/>
      <c r="E4" s="89"/>
    </row>
    <row r="5" spans="1:9" x14ac:dyDescent="0.25">
      <c r="B5" s="193" t="s">
        <v>667</v>
      </c>
      <c r="C5" s="194"/>
      <c r="D5" s="89"/>
      <c r="E5" s="89"/>
    </row>
    <row r="6" spans="1:9" x14ac:dyDescent="0.25">
      <c r="B6" s="195"/>
      <c r="C6" s="194"/>
      <c r="D6" s="89"/>
      <c r="E6" s="89"/>
    </row>
    <row r="7" spans="1:9" x14ac:dyDescent="0.25">
      <c r="B7" s="195"/>
      <c r="C7" s="194"/>
      <c r="D7" s="89"/>
      <c r="E7" s="89"/>
    </row>
    <row r="8" spans="1:9" ht="50.25" customHeight="1" x14ac:dyDescent="0.25">
      <c r="A8" s="239" t="s">
        <v>734</v>
      </c>
      <c r="B8" s="258"/>
      <c r="C8" s="258"/>
      <c r="D8" s="258"/>
      <c r="E8" s="258"/>
      <c r="F8" s="177"/>
    </row>
    <row r="9" spans="1:9" ht="15" x14ac:dyDescent="0.25">
      <c r="A9" s="168"/>
      <c r="B9" s="173"/>
      <c r="C9" s="173"/>
      <c r="D9" s="173"/>
      <c r="E9" s="173"/>
      <c r="F9" s="177"/>
    </row>
    <row r="10" spans="1:9" x14ac:dyDescent="0.25">
      <c r="C10" s="6"/>
    </row>
    <row r="11" spans="1:9" ht="92.4" x14ac:dyDescent="0.25">
      <c r="A11" s="169" t="s">
        <v>702</v>
      </c>
      <c r="B11" s="172" t="s">
        <v>703</v>
      </c>
      <c r="C11" s="171" t="s">
        <v>704</v>
      </c>
      <c r="D11" s="167" t="s">
        <v>705</v>
      </c>
      <c r="E11" s="167" t="s">
        <v>706</v>
      </c>
      <c r="F11" s="196" t="s">
        <v>707</v>
      </c>
    </row>
    <row r="12" spans="1:9" x14ac:dyDescent="0.25">
      <c r="A12" s="2">
        <v>1</v>
      </c>
      <c r="B12" s="2">
        <v>2</v>
      </c>
      <c r="C12" s="2">
        <v>3</v>
      </c>
      <c r="D12" s="2">
        <v>4</v>
      </c>
      <c r="E12" s="2">
        <v>5</v>
      </c>
      <c r="F12" s="2">
        <v>6</v>
      </c>
      <c r="I12" s="103"/>
    </row>
    <row r="13" spans="1:9" ht="39.6" x14ac:dyDescent="0.25">
      <c r="A13" s="283" t="s">
        <v>708</v>
      </c>
      <c r="B13" s="197" t="s">
        <v>736</v>
      </c>
      <c r="C13" s="281" t="s">
        <v>709</v>
      </c>
      <c r="D13" s="94">
        <v>50</v>
      </c>
      <c r="E13" s="281" t="s">
        <v>710</v>
      </c>
      <c r="F13" s="284" t="s">
        <v>711</v>
      </c>
      <c r="H13" s="103"/>
      <c r="I13" s="103"/>
    </row>
    <row r="14" spans="1:9" ht="39.6" x14ac:dyDescent="0.25">
      <c r="A14" s="278"/>
      <c r="B14" s="197" t="s">
        <v>737</v>
      </c>
      <c r="C14" s="247"/>
      <c r="D14" s="94">
        <v>50</v>
      </c>
      <c r="E14" s="247"/>
      <c r="F14" s="275"/>
      <c r="I14" s="103"/>
    </row>
    <row r="15" spans="1:9" ht="39.6" x14ac:dyDescent="0.25">
      <c r="A15" s="208" t="s">
        <v>712</v>
      </c>
      <c r="B15" s="181" t="s">
        <v>742</v>
      </c>
      <c r="C15" s="198" t="s">
        <v>723</v>
      </c>
      <c r="D15" s="94">
        <v>100</v>
      </c>
      <c r="E15" s="198" t="s">
        <v>724</v>
      </c>
      <c r="F15" s="209" t="s">
        <v>714</v>
      </c>
      <c r="I15" s="103"/>
    </row>
    <row r="16" spans="1:9" ht="38.25" customHeight="1" x14ac:dyDescent="0.25">
      <c r="A16" s="283" t="s">
        <v>716</v>
      </c>
      <c r="B16" s="181" t="s">
        <v>739</v>
      </c>
      <c r="C16" s="199" t="s">
        <v>719</v>
      </c>
      <c r="D16" s="94">
        <v>50</v>
      </c>
      <c r="E16" s="198" t="s">
        <v>713</v>
      </c>
      <c r="F16" s="284" t="s">
        <v>738</v>
      </c>
      <c r="I16" s="103"/>
    </row>
    <row r="17" spans="1:9" ht="26.4" x14ac:dyDescent="0.25">
      <c r="A17" s="278"/>
      <c r="B17" s="181" t="s">
        <v>740</v>
      </c>
      <c r="C17" s="170" t="s">
        <v>194</v>
      </c>
      <c r="D17" s="94">
        <v>50</v>
      </c>
      <c r="E17" s="198" t="s">
        <v>715</v>
      </c>
      <c r="F17" s="275"/>
      <c r="I17" s="103"/>
    </row>
    <row r="18" spans="1:9" ht="57.75" customHeight="1" x14ac:dyDescent="0.25">
      <c r="A18" s="208" t="s">
        <v>720</v>
      </c>
      <c r="B18" s="181" t="s">
        <v>743</v>
      </c>
      <c r="C18" s="210" t="s">
        <v>741</v>
      </c>
      <c r="D18" s="94">
        <v>100</v>
      </c>
      <c r="E18" s="198" t="s">
        <v>710</v>
      </c>
      <c r="F18" s="211" t="s">
        <v>717</v>
      </c>
      <c r="I18" s="103"/>
    </row>
    <row r="19" spans="1:9" ht="52.8" x14ac:dyDescent="0.25">
      <c r="A19" s="201" t="s">
        <v>722</v>
      </c>
      <c r="B19" s="181" t="s">
        <v>744</v>
      </c>
      <c r="C19" s="200" t="s">
        <v>730</v>
      </c>
      <c r="D19" s="202">
        <v>100</v>
      </c>
      <c r="E19" s="94" t="s">
        <v>710</v>
      </c>
      <c r="F19" s="203" t="s">
        <v>721</v>
      </c>
      <c r="I19" s="103"/>
    </row>
    <row r="20" spans="1:9" ht="39.6" x14ac:dyDescent="0.25">
      <c r="A20" s="286" t="s">
        <v>726</v>
      </c>
      <c r="B20" s="181" t="s">
        <v>745</v>
      </c>
      <c r="C20" s="198" t="s">
        <v>746</v>
      </c>
      <c r="D20" s="202">
        <v>50</v>
      </c>
      <c r="E20" s="202" t="s">
        <v>724</v>
      </c>
      <c r="F20" s="288" t="s">
        <v>725</v>
      </c>
      <c r="I20" s="103"/>
    </row>
    <row r="21" spans="1:9" ht="52.8" x14ac:dyDescent="0.25">
      <c r="A21" s="287"/>
      <c r="B21" s="181" t="s">
        <v>718</v>
      </c>
      <c r="C21" s="200" t="s">
        <v>750</v>
      </c>
      <c r="D21" s="202">
        <v>50</v>
      </c>
      <c r="E21" s="202" t="s">
        <v>713</v>
      </c>
      <c r="F21" s="289"/>
      <c r="I21" s="103"/>
    </row>
    <row r="22" spans="1:9" ht="26.4" x14ac:dyDescent="0.25">
      <c r="A22" s="283" t="s">
        <v>728</v>
      </c>
      <c r="B22" s="181" t="s">
        <v>718</v>
      </c>
      <c r="C22" s="285" t="s">
        <v>749</v>
      </c>
      <c r="D22" s="94">
        <v>50</v>
      </c>
      <c r="E22" s="281" t="s">
        <v>713</v>
      </c>
      <c r="F22" s="284" t="s">
        <v>727</v>
      </c>
      <c r="I22" s="103"/>
    </row>
    <row r="23" spans="1:9" ht="26.25" customHeight="1" x14ac:dyDescent="0.25">
      <c r="A23" s="278"/>
      <c r="B23" s="181" t="s">
        <v>747</v>
      </c>
      <c r="C23" s="247"/>
      <c r="D23" s="94">
        <v>50</v>
      </c>
      <c r="E23" s="247"/>
      <c r="F23" s="275"/>
      <c r="I23" s="103"/>
    </row>
    <row r="24" spans="1:9" ht="26.25" customHeight="1" x14ac:dyDescent="0.25">
      <c r="A24" s="276">
        <v>8</v>
      </c>
      <c r="B24" s="181" t="s">
        <v>751</v>
      </c>
      <c r="C24" s="279" t="s">
        <v>749</v>
      </c>
      <c r="D24" s="94">
        <v>15</v>
      </c>
      <c r="E24" s="281" t="s">
        <v>713</v>
      </c>
      <c r="F24" s="273" t="s">
        <v>748</v>
      </c>
      <c r="I24" s="103"/>
    </row>
    <row r="25" spans="1:9" ht="36.75" customHeight="1" x14ac:dyDescent="0.25">
      <c r="A25" s="277"/>
      <c r="B25" s="181" t="s">
        <v>753</v>
      </c>
      <c r="C25" s="280"/>
      <c r="D25" s="94">
        <v>15</v>
      </c>
      <c r="E25" s="247"/>
      <c r="F25" s="274"/>
      <c r="I25" s="103"/>
    </row>
    <row r="26" spans="1:9" ht="25.5" customHeight="1" x14ac:dyDescent="0.25">
      <c r="A26" s="278"/>
      <c r="B26" s="181" t="s">
        <v>752</v>
      </c>
      <c r="C26" s="170" t="s">
        <v>194</v>
      </c>
      <c r="D26" s="94">
        <v>70</v>
      </c>
      <c r="E26" s="198" t="s">
        <v>715</v>
      </c>
      <c r="F26" s="275"/>
      <c r="I26" s="103"/>
    </row>
    <row r="27" spans="1:9" ht="39.6" x14ac:dyDescent="0.25">
      <c r="A27" s="212" t="s">
        <v>754</v>
      </c>
      <c r="B27" s="181" t="s">
        <v>755</v>
      </c>
      <c r="C27" s="198" t="s">
        <v>746</v>
      </c>
      <c r="D27" s="202">
        <v>100</v>
      </c>
      <c r="E27" s="202" t="s">
        <v>724</v>
      </c>
      <c r="F27" s="213" t="s">
        <v>729</v>
      </c>
      <c r="I27" s="103"/>
    </row>
    <row r="28" spans="1:9" ht="66" x14ac:dyDescent="0.25">
      <c r="A28" s="214">
        <v>8</v>
      </c>
      <c r="B28" s="181" t="s">
        <v>757</v>
      </c>
      <c r="C28" s="198" t="s">
        <v>756</v>
      </c>
      <c r="D28" s="94">
        <v>100</v>
      </c>
      <c r="E28" s="202" t="s">
        <v>724</v>
      </c>
      <c r="F28" s="209" t="s">
        <v>731</v>
      </c>
      <c r="I28" s="103"/>
    </row>
    <row r="29" spans="1:9" x14ac:dyDescent="0.25">
      <c r="A29" s="1"/>
      <c r="B29" s="282" t="s">
        <v>732</v>
      </c>
      <c r="C29" s="250"/>
      <c r="D29" s="39">
        <f>SUM(D13:D28)</f>
        <v>1000</v>
      </c>
      <c r="E29" s="1"/>
      <c r="F29" s="1"/>
    </row>
    <row r="32" spans="1:9" x14ac:dyDescent="0.25">
      <c r="B32" s="204"/>
      <c r="C32" s="204"/>
      <c r="D32" s="39">
        <f>D17+D26</f>
        <v>120</v>
      </c>
      <c r="E32" s="205" t="s">
        <v>715</v>
      </c>
    </row>
    <row r="33" spans="2:5" x14ac:dyDescent="0.25">
      <c r="B33" s="206"/>
      <c r="C33" s="204"/>
      <c r="D33" s="39">
        <f>D15+D20+D27+D28</f>
        <v>350</v>
      </c>
      <c r="E33" s="207" t="s">
        <v>724</v>
      </c>
    </row>
    <row r="34" spans="2:5" x14ac:dyDescent="0.25">
      <c r="B34" s="206"/>
      <c r="C34" s="204"/>
      <c r="D34" s="39">
        <f>D13+D14+D18</f>
        <v>200</v>
      </c>
      <c r="E34" s="207" t="s">
        <v>710</v>
      </c>
    </row>
    <row r="35" spans="2:5" x14ac:dyDescent="0.25">
      <c r="B35" s="206"/>
      <c r="C35" s="204"/>
      <c r="D35" s="39">
        <f>D19</f>
        <v>100</v>
      </c>
      <c r="E35" s="207" t="s">
        <v>733</v>
      </c>
    </row>
    <row r="36" spans="2:5" x14ac:dyDescent="0.25">
      <c r="B36" s="206"/>
      <c r="C36" s="204"/>
      <c r="D36" s="39">
        <f>D16+D21+D22+D23+D24+D25</f>
        <v>230</v>
      </c>
      <c r="E36" s="207" t="s">
        <v>713</v>
      </c>
    </row>
    <row r="37" spans="2:5" x14ac:dyDescent="0.25">
      <c r="D37" s="39">
        <f>SUM(D32:D36)</f>
        <v>1000</v>
      </c>
    </row>
    <row r="41" spans="2:5" x14ac:dyDescent="0.25">
      <c r="D41" s="103"/>
    </row>
  </sheetData>
  <mergeCells count="18">
    <mergeCell ref="A8:E8"/>
    <mergeCell ref="A13:A14"/>
    <mergeCell ref="C13:C14"/>
    <mergeCell ref="E13:E14"/>
    <mergeCell ref="F13:F14"/>
    <mergeCell ref="A16:A17"/>
    <mergeCell ref="F16:F17"/>
    <mergeCell ref="A22:A23"/>
    <mergeCell ref="C22:C23"/>
    <mergeCell ref="A20:A21"/>
    <mergeCell ref="F20:F21"/>
    <mergeCell ref="E22:E23"/>
    <mergeCell ref="F22:F23"/>
    <mergeCell ref="F24:F26"/>
    <mergeCell ref="A24:A26"/>
    <mergeCell ref="C24:C25"/>
    <mergeCell ref="E24:E25"/>
    <mergeCell ref="B29:C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прил.1</vt:lpstr>
      <vt:lpstr>прил.3</vt:lpstr>
      <vt:lpstr>прил.4</vt:lpstr>
      <vt:lpstr>прил.5</vt:lpstr>
      <vt:lpstr>прил.6</vt:lpstr>
      <vt:lpstr>прил.7</vt:lpstr>
      <vt:lpstr>прил.8</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Татьяна Кочеткова</cp:lastModifiedBy>
  <cp:lastPrinted>2023-12-11T14:46:56Z</cp:lastPrinted>
  <dcterms:created xsi:type="dcterms:W3CDTF">2007-02-27T13:35:41Z</dcterms:created>
  <dcterms:modified xsi:type="dcterms:W3CDTF">2023-12-11T14:52:46Z</dcterms:modified>
</cp:coreProperties>
</file>